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 PN sept 05" sheetId="1" r:id="rId1"/>
    <sheet name="note pg 2" sheetId="2" r:id="rId2"/>
  </sheets>
  <definedNames>
    <definedName name="_xlnm.Print_Area" localSheetId="0">' PN sept 05'!$A$1:$V$47</definedName>
    <definedName name="_xlnm.Print_Area" localSheetId="1">'note pg 2'!$A$1:$O$25</definedName>
  </definedNames>
  <calcPr fullCalcOnLoad="1"/>
</workbook>
</file>

<file path=xl/sharedStrings.xml><?xml version="1.0" encoding="utf-8"?>
<sst xmlns="http://schemas.openxmlformats.org/spreadsheetml/2006/main" count="191" uniqueCount="138">
  <si>
    <t>1.</t>
  </si>
  <si>
    <t>2.</t>
  </si>
  <si>
    <t>Other Income</t>
  </si>
  <si>
    <t>3.</t>
  </si>
  <si>
    <t>Total Expenditure</t>
  </si>
  <si>
    <t>a)</t>
  </si>
  <si>
    <t>b)</t>
  </si>
  <si>
    <t>c)</t>
  </si>
  <si>
    <t>Staff Cost</t>
  </si>
  <si>
    <t>d)</t>
  </si>
  <si>
    <t>Other expenditure</t>
  </si>
  <si>
    <t>4.</t>
  </si>
  <si>
    <t>5.</t>
  </si>
  <si>
    <t>6.</t>
  </si>
  <si>
    <t>7.</t>
  </si>
  <si>
    <t>8.</t>
  </si>
  <si>
    <t>9.</t>
  </si>
  <si>
    <t>f)</t>
  </si>
  <si>
    <t>g)</t>
  </si>
  <si>
    <t>e)</t>
  </si>
  <si>
    <t>Stores &amp; Spare parts consumed</t>
  </si>
  <si>
    <t>Power, Fuel &amp; Water</t>
  </si>
  <si>
    <t>Interest (Net)</t>
  </si>
  <si>
    <t>Net Sales/Income from operations</t>
  </si>
  <si>
    <t>ended on</t>
  </si>
  <si>
    <t>Consumption of raw materials</t>
  </si>
  <si>
    <t>(Increase)/Decrease in stock in trade</t>
  </si>
  <si>
    <t>Total</t>
  </si>
  <si>
    <t>Capital Employed</t>
  </si>
  <si>
    <t>Segmentwise Revenue, Results and Capital Employed, under Clause 41 of the</t>
  </si>
  <si>
    <t xml:space="preserve">Depreciation </t>
  </si>
  <si>
    <t>3 months</t>
  </si>
  <si>
    <t>Corresponding</t>
  </si>
  <si>
    <t>3 months in the</t>
  </si>
  <si>
    <t>previous year</t>
  </si>
  <si>
    <t>(Audited)</t>
  </si>
  <si>
    <t>Cement</t>
  </si>
  <si>
    <t>Accounting</t>
  </si>
  <si>
    <t>year ended</t>
  </si>
  <si>
    <t>Aggregate of Non-promoter Shareholding</t>
  </si>
  <si>
    <t>No. of Shares ...............</t>
  </si>
  <si>
    <t>Percentage of Shareholding .............</t>
  </si>
  <si>
    <t xml:space="preserve">Segment Revenue : </t>
  </si>
  <si>
    <t>Less:</t>
  </si>
  <si>
    <t>i.   Interest</t>
  </si>
  <si>
    <t xml:space="preserve">    net of un-allocable income</t>
  </si>
  <si>
    <t xml:space="preserve">Segment Results : </t>
  </si>
  <si>
    <t>15.</t>
  </si>
  <si>
    <t xml:space="preserve">Paid-up equity share capital </t>
  </si>
  <si>
    <t>(Face value: Rs.10/- per Share)</t>
  </si>
  <si>
    <t>per share in Rs. - Not annualised</t>
  </si>
  <si>
    <t>(Segment Assets-Segment Liabilities)</t>
  </si>
  <si>
    <t>Textiles *</t>
  </si>
  <si>
    <t>*</t>
  </si>
  <si>
    <t>before Interest and Taxation</t>
  </si>
  <si>
    <t>Less: Inter segment Revenue</t>
  </si>
  <si>
    <t>CENTURY  TEXTILES  AND  INDUSTRIES  LIMITED</t>
  </si>
  <si>
    <t>"Textiles" include Yarn, Cloth, Denim Cloth, Viscose Filament Yarn and Tyre Yarn</t>
  </si>
  <si>
    <t>**</t>
  </si>
  <si>
    <t>Freight, Forwarding, Octroi,  etc.</t>
  </si>
  <si>
    <t xml:space="preserve">Reserves excluding revaluation </t>
  </si>
  <si>
    <t xml:space="preserve">Net after Inter segment Revenue </t>
  </si>
  <si>
    <t>CENTURY TEXTILES AND INDUSTRIES LIMITED</t>
  </si>
  <si>
    <t>:  2  :</t>
  </si>
  <si>
    <t>Notes :</t>
  </si>
  <si>
    <t>1)</t>
  </si>
  <si>
    <t>2)</t>
  </si>
  <si>
    <t>3)</t>
  </si>
  <si>
    <t>4)</t>
  </si>
  <si>
    <t xml:space="preserve"> </t>
  </si>
  <si>
    <t>By order of the Board</t>
  </si>
  <si>
    <t>For Century Textiles and Industries Ltd.</t>
  </si>
  <si>
    <t>Place:  Mumbai</t>
  </si>
  <si>
    <t>B.L. Jain</t>
  </si>
  <si>
    <t xml:space="preserve">  Wholetime Director</t>
  </si>
  <si>
    <t>13.</t>
  </si>
  <si>
    <t>11.</t>
  </si>
  <si>
    <t>12.</t>
  </si>
  <si>
    <t>14.</t>
  </si>
  <si>
    <t>ii. Other un-allocable expenditure</t>
  </si>
  <si>
    <t xml:space="preserve">Net adjustments including arrears of </t>
  </si>
  <si>
    <t>depreciation, in respect of earlier years</t>
  </si>
  <si>
    <t>% increase/</t>
  </si>
  <si>
    <t>decrease</t>
  </si>
  <si>
    <t>over prev.</t>
  </si>
  <si>
    <t>quarter</t>
  </si>
  <si>
    <t xml:space="preserve"> reserves (as per Balance Sheet)</t>
  </si>
  <si>
    <t xml:space="preserve">Net Profit </t>
  </si>
  <si>
    <t>Net sales / Income from operations</t>
  </si>
  <si>
    <t>16.</t>
  </si>
  <si>
    <t>(Net Sales / Income from operations)</t>
  </si>
  <si>
    <t>Profit  before Tax (7-8-9)</t>
  </si>
  <si>
    <t>Gross Profit (3+4-5-6)</t>
  </si>
  <si>
    <t>Less:  Excise Duty</t>
  </si>
  <si>
    <t>Sales / Income from operations</t>
  </si>
  <si>
    <t>Regd. Office:  Century Bhavan, Dr. Annie Besant Road, Worli, Mumbai -  400030.</t>
  </si>
  <si>
    <t xml:space="preserve">Others **  </t>
  </si>
  <si>
    <t>on 31.03.2005</t>
  </si>
  <si>
    <t xml:space="preserve">Profit after depreciation but </t>
  </si>
  <si>
    <t>Profit Before Tax</t>
  </si>
  <si>
    <t>5,19,70,900</t>
  </si>
  <si>
    <t xml:space="preserve">"Others" include Salt, Chemicals,Floriculture,Shipping, etc.  </t>
  </si>
  <si>
    <t>Less: Expenditure Capitalised</t>
  </si>
  <si>
    <t>@</t>
  </si>
  <si>
    <t>Sub-Total</t>
  </si>
  <si>
    <t>Pulp and Paper  @</t>
  </si>
  <si>
    <t>"Pulp and Paper" include Pulp and Writing &amp; Printing Paper</t>
  </si>
  <si>
    <t>Previous</t>
  </si>
  <si>
    <t>(Rs.in Crore)</t>
  </si>
  <si>
    <t xml:space="preserve">UNAUDITED FINANCIAL RESULTS </t>
  </si>
  <si>
    <t>5)</t>
  </si>
  <si>
    <t>10.</t>
  </si>
  <si>
    <t>Deferred Tax  ( See Note  2 )</t>
  </si>
  <si>
    <t xml:space="preserve">There were no matters referred to in the last Report of the Auditors to the Shareholders, which require any clarification or any action to be taken by the Company. </t>
  </si>
  <si>
    <t>Contd…..2</t>
  </si>
  <si>
    <t>Provision for Taxation :</t>
  </si>
  <si>
    <t xml:space="preserve">Current Tax </t>
  </si>
  <si>
    <t>Fringe Benefits Tax</t>
  </si>
  <si>
    <t xml:space="preserve">Basic and Diluted Earnings </t>
  </si>
  <si>
    <t>FOR THE QUARTER ENDED 30TH SEPTEMBER, 2005</t>
  </si>
  <si>
    <t>Listing Agreement for the quarter ended 30th September, 2005</t>
  </si>
  <si>
    <t>30.09.2005</t>
  </si>
  <si>
    <t>30.09.2004</t>
  </si>
  <si>
    <t>6 months</t>
  </si>
  <si>
    <t>6 months in the</t>
  </si>
  <si>
    <t>Half Year</t>
  </si>
  <si>
    <t>5,16,22,620</t>
  </si>
  <si>
    <t>The figures of corresponding quarter / half year ended 30.09.2004 and previous accounting year ended 31.03.2005 have been adjusted / regrouped / recast wherever necessary.</t>
  </si>
  <si>
    <t>Date :  25.10.2005</t>
  </si>
  <si>
    <t>6)</t>
  </si>
  <si>
    <t>5,21,66,900</t>
  </si>
  <si>
    <t>7)</t>
  </si>
  <si>
    <t>Information on investor complaints for the quarter - (Nos.) : Opening balance - 0, New - 52 , Disposals - 51 , Closing balance - 1 ( Since resolved )</t>
  </si>
  <si>
    <t>The above results have been reviewed and recommended for adoption by the Audit Committee to the Board and have been approved by the Board of Directors at their meeting held on 25th October, 2005.  The Statutory Auditors have carried out a limited review of the above financial results.</t>
  </si>
  <si>
    <t>Add / ( Less ) :  Inter Segment Profit</t>
  </si>
  <si>
    <t xml:space="preserve"> Net Deferred Tax liability amounting to Rs. 0.35 crore for the quarter ended 30th September, 2005 has been charged to the Profit &amp; Loss Account of the said quarter. The total net Deferred Tax liability for the half year ended 30th September, 2005 debited to Profit &amp; Loss Account amounted to Rs.16.25 crore after utilising Rs. 0.21 crore being balance in the Securities Premium Account as per the order of Hon'ble Bombay High Court dated 16.01.2003. </t>
  </si>
  <si>
    <t xml:space="preserve">Unprecedented rains resulted in severe floods in Kalyan and its surrounding areas on 26th July 2005. Our Rayon, Tyre Cord and Chemical Plants were severely affected by the floods. Chemical Plant was the worst affected. Normalcy in manufacturing operations at our Rayon and Tyre Cord Plants could be restored in nearly 2 weeks time and at Chemical Plant in nearly 4 weeks time. The floods resulted in loss of production and also expenditure for repairs and re-commissioning of these plants. The working of Rayon, Tyre Cord ( Textiles Segment ) and Chemical Plants for the quarter July - September 2005 was, therefore, adversely affected due to the above. </t>
  </si>
  <si>
    <t>The Company has entered into an agreement with a foreign party for sale of its only remaining ship. After the conclusion of the sale, the Shipping Division will be closed after completing the required procedural formalities.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</si>
</sst>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0.00\)"/>
    <numFmt numFmtId="174" formatCode="0.00_);[Red]\(0.00\)"/>
    <numFmt numFmtId="175" formatCode="0.00;[Red]0.00"/>
    <numFmt numFmtId="176" formatCode="_(* #,##0.0_);_(* \(#,##0.0\);_(* &quot;-&quot;_);_(@_)"/>
    <numFmt numFmtId="177" formatCode="_(* #,##0.00_);_(* \(#,##0.00\);_(* &quot;-&quot;_);_(@_)"/>
    <numFmt numFmtId="178" formatCode="_(* #,##0.0_);_(* \(#,##0.0\);_(* &quot;-&quot;??_);_(@_)"/>
    <numFmt numFmtId="179" formatCode="_(* #,##0_);_(* \(#,##0\);_(* &quot;-&quot;??_);_(@_)"/>
  </numFmts>
  <fonts count="9">
    <font>
      <sz val="10"/>
      <name val="Arial"/>
      <family val="0"/>
    </font>
    <font>
      <b/>
      <sz val="12"/>
      <name val="Arial"/>
      <family val="2"/>
    </font>
    <font>
      <b/>
      <u val="single"/>
      <sz val="12"/>
      <name val="Arial"/>
      <family val="2"/>
    </font>
    <font>
      <sz val="12"/>
      <name val="Arial"/>
      <family val="2"/>
    </font>
    <font>
      <u val="single"/>
      <sz val="12"/>
      <name val="Arial"/>
      <family val="2"/>
    </font>
    <font>
      <b/>
      <sz val="10"/>
      <name val="Arial"/>
      <family val="2"/>
    </font>
    <font>
      <b/>
      <u val="single"/>
      <sz val="10"/>
      <name val="Arial"/>
      <family val="2"/>
    </font>
    <font>
      <u val="single"/>
      <sz val="10"/>
      <name val="Arial"/>
      <family val="2"/>
    </font>
    <font>
      <sz val="9"/>
      <name val="Arial"/>
      <family val="2"/>
    </font>
  </fonts>
  <fills count="2">
    <fill>
      <patternFill/>
    </fill>
    <fill>
      <patternFill patternType="gray125"/>
    </fill>
  </fills>
  <borders count="14">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2" fontId="0" fillId="0" borderId="1" xfId="0" applyNumberFormat="1" applyFont="1" applyBorder="1" applyAlignment="1">
      <alignment/>
    </xf>
    <xf numFmtId="2" fontId="0" fillId="0" borderId="2" xfId="0" applyNumberFormat="1" applyFont="1" applyBorder="1" applyAlignment="1">
      <alignment/>
    </xf>
    <xf numFmtId="173" fontId="0" fillId="0" borderId="2" xfId="0" applyNumberFormat="1" applyFont="1" applyBorder="1" applyAlignment="1">
      <alignment/>
    </xf>
    <xf numFmtId="2" fontId="0" fillId="0" borderId="3" xfId="0" applyNumberFormat="1" applyFont="1" applyBorder="1" applyAlignment="1">
      <alignment/>
    </xf>
    <xf numFmtId="43" fontId="0" fillId="0" borderId="2" xfId="15" applyFont="1" applyBorder="1" applyAlignment="1">
      <alignment/>
    </xf>
    <xf numFmtId="2" fontId="0" fillId="0" borderId="2" xfId="0" applyNumberFormat="1" applyFont="1" applyBorder="1" applyAlignment="1">
      <alignment horizontal="right"/>
    </xf>
    <xf numFmtId="10" fontId="0" fillId="0" borderId="2" xfId="0" applyNumberFormat="1" applyFont="1" applyBorder="1" applyAlignment="1" quotePrefix="1">
      <alignment horizontal="right"/>
    </xf>
    <xf numFmtId="2" fontId="0" fillId="0" borderId="4" xfId="0" applyNumberFormat="1" applyFont="1" applyBorder="1" applyAlignment="1">
      <alignment/>
    </xf>
    <xf numFmtId="2" fontId="0" fillId="0" borderId="5" xfId="0" applyNumberFormat="1" applyFont="1" applyBorder="1" applyAlignment="1">
      <alignment/>
    </xf>
    <xf numFmtId="173" fontId="0" fillId="0" borderId="3" xfId="15" applyNumberFormat="1" applyFont="1" applyBorder="1" applyAlignment="1">
      <alignment/>
    </xf>
    <xf numFmtId="173" fontId="0" fillId="0" borderId="6" xfId="0" applyNumberFormat="1" applyFont="1" applyBorder="1" applyAlignment="1">
      <alignment/>
    </xf>
    <xf numFmtId="173" fontId="0" fillId="0" borderId="4" xfId="0" applyNumberFormat="1" applyFont="1" applyBorder="1" applyAlignment="1">
      <alignment/>
    </xf>
    <xf numFmtId="173" fontId="0" fillId="0" borderId="7" xfId="0" applyNumberFormat="1" applyFont="1" applyBorder="1" applyAlignment="1">
      <alignment/>
    </xf>
    <xf numFmtId="0" fontId="0" fillId="0" borderId="2" xfId="0" applyNumberFormat="1" applyFont="1" applyBorder="1" applyAlignment="1">
      <alignment/>
    </xf>
    <xf numFmtId="43" fontId="0" fillId="0" borderId="4" xfId="15" applyFont="1" applyBorder="1" applyAlignment="1">
      <alignment/>
    </xf>
    <xf numFmtId="2" fontId="0" fillId="0" borderId="3" xfId="0" applyNumberFormat="1" applyFont="1" applyBorder="1" applyAlignment="1">
      <alignment horizontal="right"/>
    </xf>
    <xf numFmtId="10" fontId="0" fillId="0" borderId="3" xfId="0" applyNumberFormat="1" applyFont="1" applyBorder="1" applyAlignment="1" quotePrefix="1">
      <alignment horizontal="right"/>
    </xf>
    <xf numFmtId="2" fontId="0" fillId="0" borderId="3" xfId="15" applyNumberFormat="1" applyFont="1" applyBorder="1" applyAlignment="1">
      <alignment/>
    </xf>
    <xf numFmtId="0" fontId="0" fillId="0" borderId="2" xfId="0" applyFont="1" applyBorder="1" applyAlignment="1">
      <alignment/>
    </xf>
    <xf numFmtId="0" fontId="0" fillId="0" borderId="1" xfId="15" applyNumberFormat="1" applyFont="1" applyBorder="1" applyAlignment="1">
      <alignment/>
    </xf>
    <xf numFmtId="0" fontId="0" fillId="0" borderId="4" xfId="15" applyNumberFormat="1" applyFont="1" applyBorder="1" applyAlignment="1">
      <alignment/>
    </xf>
    <xf numFmtId="0" fontId="0" fillId="0" borderId="3" xfId="15" applyNumberFormat="1" applyFont="1" applyBorder="1" applyAlignment="1">
      <alignment/>
    </xf>
    <xf numFmtId="0" fontId="0" fillId="0" borderId="0" xfId="0" applyFont="1" applyBorder="1" applyAlignment="1">
      <alignment/>
    </xf>
    <xf numFmtId="2" fontId="0" fillId="0" borderId="7" xfId="0" applyNumberFormat="1" applyFont="1" applyBorder="1" applyAlignment="1">
      <alignment/>
    </xf>
    <xf numFmtId="43" fontId="0" fillId="0" borderId="7" xfId="15"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3" fillId="0" borderId="0" xfId="0" applyFont="1" applyAlignment="1" quotePrefix="1">
      <alignment horizontal="center"/>
    </xf>
    <xf numFmtId="0" fontId="1" fillId="0" borderId="0" xfId="0" applyFont="1" applyAlignment="1" quotePrefix="1">
      <alignment horizontal="center"/>
    </xf>
    <xf numFmtId="0" fontId="3" fillId="0" borderId="0" xfId="0" applyFont="1" applyAlignment="1">
      <alignment horizontal="left"/>
    </xf>
    <xf numFmtId="0" fontId="0" fillId="0" borderId="2" xfId="15" applyNumberFormat="1" applyFont="1" applyBorder="1" applyAlignment="1">
      <alignment/>
    </xf>
    <xf numFmtId="43" fontId="0" fillId="0" borderId="2" xfId="0" applyNumberFormat="1" applyFont="1" applyBorder="1" applyAlignment="1">
      <alignment/>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xf>
    <xf numFmtId="0" fontId="6" fillId="0" borderId="0" xfId="0" applyFont="1" applyAlignment="1">
      <alignment/>
    </xf>
    <xf numFmtId="0" fontId="0" fillId="0" borderId="0" xfId="0" applyFont="1" applyAlignment="1">
      <alignment horizontal="centerContinuous"/>
    </xf>
    <xf numFmtId="0" fontId="5" fillId="0" borderId="0" xfId="0" applyFont="1" applyAlignment="1">
      <alignment horizontal="centerContinuous"/>
    </xf>
    <xf numFmtId="0" fontId="0" fillId="0" borderId="0" xfId="0" applyFont="1" applyBorder="1" applyAlignment="1">
      <alignment horizontal="centerContinuous"/>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6" xfId="0" applyFont="1" applyBorder="1" applyAlignment="1">
      <alignment/>
    </xf>
    <xf numFmtId="0" fontId="0" fillId="0" borderId="3" xfId="0" applyFont="1" applyBorder="1" applyAlignment="1">
      <alignment/>
    </xf>
    <xf numFmtId="0" fontId="0" fillId="0" borderId="11" xfId="0" applyFont="1" applyBorder="1" applyAlignment="1">
      <alignment/>
    </xf>
    <xf numFmtId="0" fontId="0" fillId="0" borderId="0" xfId="0" applyFont="1" applyBorder="1" applyAlignment="1" quotePrefix="1">
      <alignment horizontal="left"/>
    </xf>
    <xf numFmtId="0" fontId="0" fillId="0" borderId="2" xfId="0" applyFont="1" applyBorder="1" applyAlignment="1">
      <alignment horizontal="left"/>
    </xf>
    <xf numFmtId="0" fontId="0" fillId="0" borderId="2"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0" fontId="0" fillId="0" borderId="4" xfId="0" applyFont="1" applyBorder="1" applyAlignment="1">
      <alignment horizontal="center"/>
    </xf>
    <xf numFmtId="0" fontId="0" fillId="0" borderId="9" xfId="0" applyFont="1" applyBorder="1" applyAlignment="1" quotePrefix="1">
      <alignment/>
    </xf>
    <xf numFmtId="0" fontId="0" fillId="0" borderId="9" xfId="0" applyFont="1" applyBorder="1" applyAlignment="1" quotePrefix="1">
      <alignment horizontal="center"/>
    </xf>
    <xf numFmtId="0" fontId="0" fillId="0" borderId="1" xfId="0" applyFont="1" applyBorder="1" applyAlignment="1">
      <alignment/>
    </xf>
    <xf numFmtId="0" fontId="0" fillId="0" borderId="11" xfId="0" applyFont="1" applyBorder="1" applyAlignment="1" quotePrefix="1">
      <alignment/>
    </xf>
    <xf numFmtId="0" fontId="0" fillId="0" borderId="11" xfId="0" applyFont="1" applyBorder="1" applyAlignment="1" quotePrefix="1">
      <alignment horizontal="center"/>
    </xf>
    <xf numFmtId="2" fontId="0" fillId="0" borderId="3" xfId="0" applyNumberFormat="1" applyFont="1" applyBorder="1" applyAlignment="1">
      <alignment horizontal="left"/>
    </xf>
    <xf numFmtId="2" fontId="0" fillId="0" borderId="0" xfId="0" applyNumberFormat="1" applyFont="1" applyBorder="1" applyAlignment="1">
      <alignment/>
    </xf>
    <xf numFmtId="2" fontId="0" fillId="0" borderId="13" xfId="0" applyNumberFormat="1" applyFont="1" applyBorder="1" applyAlignment="1">
      <alignment/>
    </xf>
    <xf numFmtId="2" fontId="0" fillId="0" borderId="3" xfId="0" applyNumberFormat="1" applyFont="1" applyBorder="1" applyAlignment="1" quotePrefix="1">
      <alignment horizontal="left"/>
    </xf>
    <xf numFmtId="0" fontId="0" fillId="0" borderId="0" xfId="0" applyFont="1" applyBorder="1" applyAlignment="1">
      <alignment horizontal="left"/>
    </xf>
    <xf numFmtId="0" fontId="0" fillId="0" borderId="12" xfId="0" applyFont="1" applyBorder="1" applyAlignment="1" quotePrefix="1">
      <alignment horizontal="center"/>
    </xf>
    <xf numFmtId="2" fontId="0" fillId="0" borderId="13" xfId="0" applyNumberFormat="1" applyFont="1" applyBorder="1" applyAlignment="1">
      <alignment horizontal="left"/>
    </xf>
    <xf numFmtId="0" fontId="0" fillId="0" borderId="3" xfId="0" applyFont="1" applyBorder="1" applyAlignment="1" quotePrefix="1">
      <alignment horizontal="left"/>
    </xf>
    <xf numFmtId="0" fontId="6" fillId="0" borderId="0" xfId="0" applyFont="1" applyAlignment="1">
      <alignment horizontal="left"/>
    </xf>
    <xf numFmtId="0" fontId="5" fillId="0" borderId="0" xfId="0" applyFont="1" applyAlignment="1">
      <alignment horizontal="left"/>
    </xf>
    <xf numFmtId="0" fontId="5" fillId="0" borderId="0" xfId="0" applyFont="1" applyAlignment="1">
      <alignment/>
    </xf>
    <xf numFmtId="0" fontId="5" fillId="0" borderId="0" xfId="0" applyFont="1" applyBorder="1" applyAlignment="1">
      <alignment horizontal="right"/>
    </xf>
    <xf numFmtId="0" fontId="5" fillId="0" borderId="0" xfId="0" applyFont="1" applyBorder="1" applyAlignment="1">
      <alignment/>
    </xf>
    <xf numFmtId="0" fontId="0" fillId="0" borderId="12" xfId="0" applyFont="1" applyBorder="1" applyAlignment="1">
      <alignment horizontal="center"/>
    </xf>
    <xf numFmtId="0" fontId="0" fillId="0" borderId="8" xfId="0" applyFont="1" applyBorder="1" applyAlignment="1" quotePrefix="1">
      <alignment horizontal="left"/>
    </xf>
    <xf numFmtId="0" fontId="5" fillId="0" borderId="0" xfId="0" applyFont="1" applyAlignment="1" quotePrefix="1">
      <alignment horizontal="center"/>
    </xf>
    <xf numFmtId="0" fontId="0" fillId="0" borderId="0" xfId="0" applyFont="1" applyAlignment="1" quotePrefix="1">
      <alignment horizontal="center"/>
    </xf>
    <xf numFmtId="0" fontId="0" fillId="0" borderId="0" xfId="0" applyFont="1" applyAlignment="1">
      <alignment horizontal="left"/>
    </xf>
    <xf numFmtId="0" fontId="0" fillId="0" borderId="0" xfId="0" applyFont="1" applyAlignment="1" quotePrefix="1">
      <alignment horizontal="left"/>
    </xf>
    <xf numFmtId="0" fontId="0" fillId="0" borderId="13" xfId="0" applyFont="1" applyBorder="1" applyAlignment="1" quotePrefix="1">
      <alignment horizontal="left"/>
    </xf>
    <xf numFmtId="0" fontId="0" fillId="0" borderId="0" xfId="0" applyFont="1" applyBorder="1" applyAlignment="1">
      <alignment horizontal="left" vertical="top"/>
    </xf>
    <xf numFmtId="2" fontId="0" fillId="0" borderId="3" xfId="15" applyNumberFormat="1" applyFont="1" applyBorder="1" applyAlignment="1">
      <alignment horizontal="right" vertical="top"/>
    </xf>
    <xf numFmtId="2" fontId="0" fillId="0" borderId="2" xfId="0" applyNumberFormat="1" applyFont="1" applyBorder="1" applyAlignment="1">
      <alignment horizontal="right" vertical="top"/>
    </xf>
    <xf numFmtId="0" fontId="0" fillId="0" borderId="0" xfId="0" applyFont="1" applyBorder="1" applyAlignment="1">
      <alignment vertical="top"/>
    </xf>
    <xf numFmtId="0" fontId="0" fillId="0" borderId="3" xfId="0" applyFont="1" applyBorder="1" applyAlignment="1">
      <alignment vertical="top"/>
    </xf>
    <xf numFmtId="173" fontId="0" fillId="0" borderId="2" xfId="0" applyNumberFormat="1" applyFont="1" applyBorder="1" applyAlignment="1">
      <alignment vertical="top"/>
    </xf>
    <xf numFmtId="2" fontId="0" fillId="0" borderId="2" xfId="0" applyNumberFormat="1" applyFont="1" applyBorder="1" applyAlignment="1">
      <alignment vertical="top"/>
    </xf>
    <xf numFmtId="0" fontId="0" fillId="0" borderId="11" xfId="0" applyFont="1" applyBorder="1" applyAlignment="1">
      <alignment vertical="top"/>
    </xf>
    <xf numFmtId="2" fontId="0" fillId="0" borderId="3" xfId="0" applyNumberFormat="1" applyFont="1" applyBorder="1" applyAlignment="1" quotePrefix="1">
      <alignment horizontal="left" vertical="top"/>
    </xf>
    <xf numFmtId="2" fontId="0" fillId="0" borderId="0" xfId="0" applyNumberFormat="1" applyFont="1" applyBorder="1" applyAlignment="1">
      <alignment vertical="top"/>
    </xf>
    <xf numFmtId="2" fontId="0" fillId="0" borderId="4" xfId="0" applyNumberFormat="1" applyFont="1" applyBorder="1" applyAlignment="1">
      <alignment vertical="top"/>
    </xf>
    <xf numFmtId="173" fontId="0" fillId="0" borderId="4" xfId="0" applyNumberFormat="1" applyFont="1" applyBorder="1" applyAlignment="1">
      <alignment vertical="top"/>
    </xf>
    <xf numFmtId="0" fontId="0" fillId="0" borderId="0" xfId="0" applyFont="1" applyAlignment="1">
      <alignment vertical="top"/>
    </xf>
    <xf numFmtId="43" fontId="0" fillId="0" borderId="2" xfId="15" applyFont="1" applyBorder="1" applyAlignment="1">
      <alignment vertical="top"/>
    </xf>
    <xf numFmtId="10" fontId="0" fillId="0" borderId="12" xfId="0" applyNumberFormat="1" applyFont="1" applyBorder="1" applyAlignment="1">
      <alignment/>
    </xf>
    <xf numFmtId="0" fontId="3" fillId="0" borderId="0" xfId="0" applyFont="1" applyAlignment="1" quotePrefix="1">
      <alignment horizontal="center" vertical="top"/>
    </xf>
    <xf numFmtId="0" fontId="3" fillId="0" borderId="0" xfId="0" applyFont="1" applyAlignment="1">
      <alignment horizontal="center" vertical="top"/>
    </xf>
    <xf numFmtId="173" fontId="0" fillId="0" borderId="1" xfId="15" applyNumberFormat="1" applyFont="1" applyBorder="1" applyAlignment="1">
      <alignment/>
    </xf>
    <xf numFmtId="0" fontId="8" fillId="0" borderId="1"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2" fontId="0" fillId="0" borderId="4" xfId="15" applyNumberFormat="1" applyFont="1" applyBorder="1" applyAlignment="1">
      <alignment/>
    </xf>
    <xf numFmtId="2" fontId="0" fillId="0" borderId="2" xfId="15" applyNumberFormat="1" applyFont="1" applyBorder="1" applyAlignment="1">
      <alignment/>
    </xf>
    <xf numFmtId="0" fontId="3" fillId="0" borderId="0" xfId="0" applyNumberFormat="1" applyFont="1" applyAlignment="1">
      <alignment horizontal="left" vertical="top" wrapText="1"/>
    </xf>
    <xf numFmtId="0" fontId="1" fillId="0" borderId="0" xfId="0" applyFont="1" applyAlignment="1">
      <alignment horizontal="center"/>
    </xf>
    <xf numFmtId="2" fontId="0" fillId="0" borderId="1" xfId="15" applyNumberFormat="1" applyFont="1" applyBorder="1" applyAlignment="1">
      <alignment/>
    </xf>
    <xf numFmtId="173" fontId="0" fillId="0" borderId="7" xfId="15" applyNumberFormat="1" applyFont="1" applyBorder="1" applyAlignment="1">
      <alignment/>
    </xf>
    <xf numFmtId="0" fontId="0" fillId="0" borderId="10" xfId="0" applyFont="1" applyBorder="1" applyAlignment="1" quotePrefix="1">
      <alignment horizontal="left"/>
    </xf>
    <xf numFmtId="0" fontId="0" fillId="0" borderId="6" xfId="0" applyFont="1" applyBorder="1" applyAlignment="1" quotePrefix="1">
      <alignment horizontal="left"/>
    </xf>
    <xf numFmtId="0" fontId="5"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center"/>
    </xf>
    <xf numFmtId="0" fontId="3" fillId="0" borderId="0" xfId="0" applyNumberFormat="1"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V56"/>
  <sheetViews>
    <sheetView tabSelected="1" zoomScaleSheetLayoutView="75" workbookViewId="0" topLeftCell="A1">
      <selection activeCell="D8" sqref="D8"/>
    </sheetView>
  </sheetViews>
  <sheetFormatPr defaultColWidth="9.140625" defaultRowHeight="12.75"/>
  <cols>
    <col min="1" max="1" width="0.85546875" style="1" customWidth="1"/>
    <col min="2" max="2" width="3.57421875" style="1" bestFit="1" customWidth="1"/>
    <col min="3" max="3" width="3.57421875" style="1" customWidth="1"/>
    <col min="4" max="4" width="36.140625" style="1" customWidth="1"/>
    <col min="5" max="5" width="10.8515625" style="1" hidden="1" customWidth="1"/>
    <col min="6" max="6" width="10.7109375" style="1" customWidth="1"/>
    <col min="7" max="7" width="13.8515625" style="1" bestFit="1" customWidth="1"/>
    <col min="8" max="9" width="13.8515625" style="1" customWidth="1"/>
    <col min="10" max="10" width="13.8515625" style="1" hidden="1" customWidth="1"/>
    <col min="11" max="11" width="12.7109375" style="1" bestFit="1" customWidth="1"/>
    <col min="12" max="12" width="1.7109375" style="1" customWidth="1"/>
    <col min="13" max="13" width="2.8515625" style="1" bestFit="1" customWidth="1"/>
    <col min="14" max="14" width="32.7109375" style="1" customWidth="1"/>
    <col min="15" max="15" width="10.8515625" style="1" hidden="1" customWidth="1"/>
    <col min="16" max="19" width="11.7109375" style="1" customWidth="1"/>
    <col min="20" max="20" width="11.7109375" style="1" hidden="1" customWidth="1"/>
    <col min="21" max="21" width="12.7109375" style="1" bestFit="1" customWidth="1"/>
    <col min="22" max="22" width="0.85546875" style="1" customWidth="1"/>
    <col min="23" max="23" width="5.421875" style="1" customWidth="1"/>
    <col min="24" max="16384" width="9.140625" style="1" customWidth="1"/>
  </cols>
  <sheetData>
    <row r="1" spans="4:21" ht="18" customHeight="1">
      <c r="D1" s="36"/>
      <c r="E1" s="36"/>
      <c r="F1" s="37"/>
      <c r="G1" s="38"/>
      <c r="H1" s="38"/>
      <c r="I1" s="38"/>
      <c r="J1" s="38"/>
      <c r="L1" s="39"/>
      <c r="N1" s="40"/>
      <c r="O1" s="40"/>
      <c r="P1" s="40"/>
      <c r="Q1" s="40"/>
      <c r="R1" s="40"/>
      <c r="S1" s="40"/>
      <c r="T1" s="40"/>
      <c r="U1" s="40"/>
    </row>
    <row r="2" spans="2:21" ht="25.5" customHeight="1">
      <c r="B2" s="110" t="s">
        <v>56</v>
      </c>
      <c r="C2" s="110"/>
      <c r="D2" s="110"/>
      <c r="E2" s="110"/>
      <c r="F2" s="110"/>
      <c r="G2" s="110"/>
      <c r="H2" s="110"/>
      <c r="I2" s="110"/>
      <c r="J2" s="110"/>
      <c r="K2" s="110"/>
      <c r="M2" s="111" t="s">
        <v>95</v>
      </c>
      <c r="N2" s="111"/>
      <c r="O2" s="111"/>
      <c r="P2" s="111"/>
      <c r="Q2" s="111"/>
      <c r="R2" s="111"/>
      <c r="S2" s="111"/>
      <c r="T2" s="111"/>
      <c r="U2" s="111"/>
    </row>
    <row r="3" spans="2:21" ht="13.5" customHeight="1">
      <c r="B3" s="41" t="s">
        <v>109</v>
      </c>
      <c r="C3" s="41"/>
      <c r="D3" s="40"/>
      <c r="E3" s="40"/>
      <c r="F3" s="40"/>
      <c r="G3" s="40"/>
      <c r="H3" s="40"/>
      <c r="I3" s="40"/>
      <c r="J3" s="40"/>
      <c r="K3" s="40"/>
      <c r="M3" s="40" t="s">
        <v>29</v>
      </c>
      <c r="N3" s="40"/>
      <c r="O3" s="40"/>
      <c r="P3" s="40"/>
      <c r="Q3" s="40"/>
      <c r="R3" s="40"/>
      <c r="S3" s="40"/>
      <c r="T3" s="40"/>
      <c r="U3" s="40"/>
    </row>
    <row r="4" spans="2:21" ht="13.5" customHeight="1">
      <c r="B4" s="41" t="s">
        <v>119</v>
      </c>
      <c r="C4" s="40"/>
      <c r="D4" s="40"/>
      <c r="E4" s="40"/>
      <c r="F4" s="40"/>
      <c r="G4" s="40"/>
      <c r="H4" s="40"/>
      <c r="I4" s="40"/>
      <c r="J4" s="40"/>
      <c r="K4" s="40"/>
      <c r="M4" s="42" t="s">
        <v>120</v>
      </c>
      <c r="N4" s="40"/>
      <c r="O4" s="40"/>
      <c r="P4" s="40"/>
      <c r="Q4" s="40"/>
      <c r="R4" s="40"/>
      <c r="S4" s="40"/>
      <c r="T4" s="40"/>
      <c r="U4" s="40"/>
    </row>
    <row r="5" spans="2:21" ht="13.5" customHeight="1">
      <c r="B5" s="41"/>
      <c r="C5" s="40"/>
      <c r="D5" s="40"/>
      <c r="E5" s="40"/>
      <c r="F5" s="40"/>
      <c r="G5" s="40"/>
      <c r="H5" s="40"/>
      <c r="I5" s="40"/>
      <c r="J5" s="40"/>
      <c r="K5" s="40"/>
      <c r="M5" s="42"/>
      <c r="N5" s="40"/>
      <c r="O5" s="40"/>
      <c r="P5" s="40"/>
      <c r="Q5" s="40"/>
      <c r="R5" s="40"/>
      <c r="S5" s="40"/>
      <c r="T5" s="40"/>
      <c r="U5" s="40"/>
    </row>
    <row r="6" spans="2:21" ht="10.5" customHeight="1">
      <c r="B6" s="43"/>
      <c r="C6" s="43"/>
      <c r="D6" s="43"/>
      <c r="E6" s="43"/>
      <c r="F6" s="43"/>
      <c r="G6" s="43"/>
      <c r="H6" s="43"/>
      <c r="I6" s="43"/>
      <c r="J6" s="43"/>
      <c r="K6" s="43" t="s">
        <v>108</v>
      </c>
      <c r="L6" s="24"/>
      <c r="M6" s="43"/>
      <c r="N6" s="43"/>
      <c r="O6" s="43"/>
      <c r="P6" s="43"/>
      <c r="Q6" s="43"/>
      <c r="R6" s="43"/>
      <c r="S6" s="43"/>
      <c r="T6" s="43"/>
      <c r="U6" s="43" t="s">
        <v>108</v>
      </c>
    </row>
    <row r="7" spans="2:21" ht="12" customHeight="1">
      <c r="B7" s="48"/>
      <c r="C7" s="24"/>
      <c r="D7" s="24"/>
      <c r="E7" s="58"/>
      <c r="F7" s="52"/>
      <c r="G7" s="52" t="s">
        <v>32</v>
      </c>
      <c r="H7" s="52"/>
      <c r="I7" s="52" t="s">
        <v>32</v>
      </c>
      <c r="J7" s="99"/>
      <c r="K7" s="51" t="s">
        <v>107</v>
      </c>
      <c r="L7" s="47"/>
      <c r="N7" s="47"/>
      <c r="O7" s="47"/>
      <c r="P7" s="47"/>
      <c r="Q7" s="52"/>
      <c r="R7" s="52"/>
      <c r="S7" s="52"/>
      <c r="T7" s="99"/>
      <c r="U7" s="51" t="s">
        <v>107</v>
      </c>
    </row>
    <row r="8" spans="2:21" ht="12" customHeight="1">
      <c r="B8" s="48"/>
      <c r="C8" s="24"/>
      <c r="D8" s="49"/>
      <c r="E8" s="50" t="s">
        <v>82</v>
      </c>
      <c r="F8" s="51"/>
      <c r="G8" s="51" t="s">
        <v>33</v>
      </c>
      <c r="H8" s="51"/>
      <c r="I8" s="52" t="s">
        <v>124</v>
      </c>
      <c r="J8" s="100" t="s">
        <v>82</v>
      </c>
      <c r="K8" s="51" t="s">
        <v>37</v>
      </c>
      <c r="L8" s="47"/>
      <c r="N8" s="47"/>
      <c r="O8" s="50" t="s">
        <v>82</v>
      </c>
      <c r="P8" s="50"/>
      <c r="Q8" s="51"/>
      <c r="R8" s="51"/>
      <c r="S8" s="51"/>
      <c r="T8" s="100" t="s">
        <v>82</v>
      </c>
      <c r="U8" s="51" t="s">
        <v>37</v>
      </c>
    </row>
    <row r="9" spans="2:21" ht="10.5" customHeight="1">
      <c r="B9" s="48"/>
      <c r="C9" s="24"/>
      <c r="D9" s="47"/>
      <c r="E9" s="47" t="s">
        <v>83</v>
      </c>
      <c r="F9" s="51" t="s">
        <v>31</v>
      </c>
      <c r="G9" s="52" t="s">
        <v>34</v>
      </c>
      <c r="H9" s="51" t="s">
        <v>123</v>
      </c>
      <c r="I9" s="52" t="s">
        <v>34</v>
      </c>
      <c r="J9" s="100" t="s">
        <v>83</v>
      </c>
      <c r="K9" s="51" t="s">
        <v>38</v>
      </c>
      <c r="L9" s="47"/>
      <c r="M9" s="48"/>
      <c r="N9" s="47"/>
      <c r="O9" s="47" t="s">
        <v>83</v>
      </c>
      <c r="P9" s="51" t="s">
        <v>31</v>
      </c>
      <c r="Q9" s="51" t="s">
        <v>31</v>
      </c>
      <c r="R9" s="51" t="s">
        <v>123</v>
      </c>
      <c r="S9" s="51" t="s">
        <v>123</v>
      </c>
      <c r="T9" s="100" t="s">
        <v>83</v>
      </c>
      <c r="U9" s="51" t="s">
        <v>38</v>
      </c>
    </row>
    <row r="10" spans="2:21" ht="12.75" customHeight="1">
      <c r="B10" s="48"/>
      <c r="C10" s="24"/>
      <c r="D10" s="47"/>
      <c r="E10" s="47" t="s">
        <v>84</v>
      </c>
      <c r="F10" s="51" t="s">
        <v>24</v>
      </c>
      <c r="G10" s="52" t="s">
        <v>24</v>
      </c>
      <c r="H10" s="51" t="s">
        <v>24</v>
      </c>
      <c r="I10" s="52" t="s">
        <v>24</v>
      </c>
      <c r="J10" s="100" t="s">
        <v>84</v>
      </c>
      <c r="K10" s="51" t="s">
        <v>97</v>
      </c>
      <c r="L10" s="24"/>
      <c r="M10" s="48"/>
      <c r="N10" s="47"/>
      <c r="O10" s="47" t="s">
        <v>84</v>
      </c>
      <c r="P10" s="51" t="s">
        <v>24</v>
      </c>
      <c r="Q10" s="51" t="s">
        <v>24</v>
      </c>
      <c r="R10" s="51" t="s">
        <v>24</v>
      </c>
      <c r="S10" s="51" t="s">
        <v>24</v>
      </c>
      <c r="T10" s="100" t="s">
        <v>84</v>
      </c>
      <c r="U10" s="51" t="s">
        <v>97</v>
      </c>
    </row>
    <row r="11" spans="2:21" ht="12.75" customHeight="1">
      <c r="B11" s="53"/>
      <c r="C11" s="43"/>
      <c r="D11" s="54"/>
      <c r="E11" s="54" t="s">
        <v>85</v>
      </c>
      <c r="F11" s="55" t="s">
        <v>121</v>
      </c>
      <c r="G11" s="51" t="s">
        <v>122</v>
      </c>
      <c r="H11" s="55" t="s">
        <v>121</v>
      </c>
      <c r="I11" s="52" t="s">
        <v>122</v>
      </c>
      <c r="J11" s="101" t="s">
        <v>125</v>
      </c>
      <c r="K11" s="55" t="s">
        <v>35</v>
      </c>
      <c r="L11" s="47"/>
      <c r="M11" s="53"/>
      <c r="N11" s="54"/>
      <c r="O11" s="54" t="s">
        <v>85</v>
      </c>
      <c r="P11" s="55" t="s">
        <v>121</v>
      </c>
      <c r="Q11" s="55" t="s">
        <v>122</v>
      </c>
      <c r="R11" s="55" t="s">
        <v>121</v>
      </c>
      <c r="S11" s="55" t="s">
        <v>122</v>
      </c>
      <c r="T11" s="101" t="s">
        <v>125</v>
      </c>
      <c r="U11" s="55" t="s">
        <v>35</v>
      </c>
    </row>
    <row r="12" spans="2:21" ht="18" customHeight="1">
      <c r="B12" s="56" t="s">
        <v>0</v>
      </c>
      <c r="C12" s="45" t="s">
        <v>94</v>
      </c>
      <c r="D12" s="46"/>
      <c r="E12" s="12">
        <f>ROUND(F12/G12*100-100,2)</f>
        <v>1.86</v>
      </c>
      <c r="F12" s="2">
        <f>672.51</f>
        <v>672.51</v>
      </c>
      <c r="G12" s="21">
        <v>660.22</v>
      </c>
      <c r="H12" s="106">
        <v>1421.2</v>
      </c>
      <c r="I12" s="21">
        <v>1312.47</v>
      </c>
      <c r="J12" s="12">
        <f>ROUND(H12/I12*100-100,2)</f>
        <v>8.28</v>
      </c>
      <c r="K12" s="98">
        <v>2805.29</v>
      </c>
      <c r="L12" s="47"/>
      <c r="M12" s="57" t="s">
        <v>0</v>
      </c>
      <c r="N12" s="45" t="s">
        <v>42</v>
      </c>
      <c r="O12" s="58"/>
      <c r="P12" s="44"/>
      <c r="Q12" s="44"/>
      <c r="R12" s="44"/>
      <c r="S12" s="44"/>
      <c r="T12" s="44"/>
      <c r="U12" s="58"/>
    </row>
    <row r="13" spans="2:21" ht="14.25" customHeight="1">
      <c r="B13" s="59" t="s">
        <v>1</v>
      </c>
      <c r="C13" s="1" t="s">
        <v>93</v>
      </c>
      <c r="E13" s="13">
        <f>ROUND(F13/G13*100-100,2)</f>
        <v>4.74</v>
      </c>
      <c r="F13" s="22">
        <v>89.56</v>
      </c>
      <c r="G13" s="102">
        <v>85.51</v>
      </c>
      <c r="H13" s="102">
        <v>179.72</v>
      </c>
      <c r="I13" s="22">
        <v>154.59</v>
      </c>
      <c r="J13" s="13">
        <f>ROUND(H13/I13*100-100,2)</f>
        <v>16.26</v>
      </c>
      <c r="K13" s="16">
        <v>349.2</v>
      </c>
      <c r="L13" s="20"/>
      <c r="M13" s="60"/>
      <c r="N13" s="5" t="s">
        <v>90</v>
      </c>
      <c r="P13" s="48"/>
      <c r="Q13" s="48"/>
      <c r="R13" s="48"/>
      <c r="S13" s="48"/>
      <c r="T13" s="48"/>
      <c r="U13" s="20"/>
    </row>
    <row r="14" spans="2:21" ht="18" customHeight="1">
      <c r="B14" s="59" t="s">
        <v>3</v>
      </c>
      <c r="C14" s="1" t="s">
        <v>88</v>
      </c>
      <c r="E14" s="4">
        <f aca="true" t="shared" si="0" ref="E14:E35">ROUND(F14/G14*100-100,2)</f>
        <v>1.43</v>
      </c>
      <c r="F14" s="34">
        <f>SUM(F12-F13)</f>
        <v>582.95</v>
      </c>
      <c r="G14" s="34">
        <v>574.71</v>
      </c>
      <c r="H14" s="103">
        <f>SUM(H12-H13)</f>
        <v>1241.48</v>
      </c>
      <c r="I14" s="34">
        <v>1157.88</v>
      </c>
      <c r="J14" s="4">
        <f>ROUND(H14/I14*100-100,2)</f>
        <v>7.22</v>
      </c>
      <c r="K14" s="34">
        <f>SUM(K12-K13)</f>
        <v>2456.09</v>
      </c>
      <c r="L14" s="20"/>
      <c r="M14" s="60"/>
      <c r="N14" s="5" t="s">
        <v>52</v>
      </c>
      <c r="O14" s="4">
        <f>ROUND(P14/Q14*100-100,2)</f>
        <v>-5.91</v>
      </c>
      <c r="P14" s="3">
        <v>179.23</v>
      </c>
      <c r="Q14" s="3">
        <v>190.49</v>
      </c>
      <c r="R14" s="3">
        <v>369.46</v>
      </c>
      <c r="S14" s="3">
        <v>390.58</v>
      </c>
      <c r="T14" s="4">
        <f>ROUND(R14/S14*100-100,2)</f>
        <v>-5.41</v>
      </c>
      <c r="U14" s="3">
        <v>807.52</v>
      </c>
    </row>
    <row r="15" spans="2:21" ht="18" customHeight="1">
      <c r="B15" s="59" t="s">
        <v>11</v>
      </c>
      <c r="C15" s="24" t="s">
        <v>2</v>
      </c>
      <c r="D15" s="24"/>
      <c r="E15" s="4">
        <f t="shared" si="0"/>
        <v>-27.86</v>
      </c>
      <c r="F15" s="20">
        <v>12.12</v>
      </c>
      <c r="G15" s="19">
        <v>16.8</v>
      </c>
      <c r="H15" s="19">
        <v>24.96</v>
      </c>
      <c r="I15" s="19">
        <v>37.02</v>
      </c>
      <c r="J15" s="4">
        <f>ROUND(H15/I15*100-100,2)</f>
        <v>-32.58</v>
      </c>
      <c r="K15" s="3">
        <v>83.6</v>
      </c>
      <c r="L15" s="47"/>
      <c r="M15" s="60"/>
      <c r="N15" s="5" t="s">
        <v>36</v>
      </c>
      <c r="O15" s="4">
        <f aca="true" t="shared" si="1" ref="O15:O20">ROUND(P15/Q15*100-100,2)</f>
        <v>7.46</v>
      </c>
      <c r="P15" s="3">
        <v>275.37</v>
      </c>
      <c r="Q15" s="3">
        <v>256.26</v>
      </c>
      <c r="R15" s="3">
        <v>613.93</v>
      </c>
      <c r="S15" s="3">
        <v>524.45</v>
      </c>
      <c r="T15" s="4">
        <f aca="true" t="shared" si="2" ref="T15:T20">ROUND(R15/S15*100-100,2)</f>
        <v>17.06</v>
      </c>
      <c r="U15" s="3">
        <v>1144.79</v>
      </c>
    </row>
    <row r="16" spans="2:21" ht="18" customHeight="1">
      <c r="B16" s="59" t="s">
        <v>12</v>
      </c>
      <c r="C16" s="24" t="s">
        <v>4</v>
      </c>
      <c r="D16" s="47"/>
      <c r="E16" s="4">
        <f t="shared" si="0"/>
        <v>0.42</v>
      </c>
      <c r="F16" s="3">
        <f>SUM(F17:F24)</f>
        <v>533.38</v>
      </c>
      <c r="G16" s="3">
        <f>SUM(G17:G24)</f>
        <v>531.16</v>
      </c>
      <c r="H16" s="3">
        <f>SUM(H17:H24)</f>
        <v>1090.14</v>
      </c>
      <c r="I16" s="3">
        <f>SUM(I17:I24)</f>
        <v>1067.24</v>
      </c>
      <c r="J16" s="4">
        <f aca="true" t="shared" si="3" ref="J16:J41">ROUND(H16/I16*100-100,2)</f>
        <v>2.15</v>
      </c>
      <c r="K16" s="3">
        <f>SUM(K17:K24)</f>
        <v>2237.1600000000003</v>
      </c>
      <c r="L16" s="47"/>
      <c r="M16" s="48"/>
      <c r="N16" s="5" t="s">
        <v>105</v>
      </c>
      <c r="O16" s="4">
        <f t="shared" si="1"/>
        <v>-3.29</v>
      </c>
      <c r="P16" s="3">
        <v>118.05</v>
      </c>
      <c r="Q16" s="3">
        <v>122.07</v>
      </c>
      <c r="R16" s="3">
        <v>242.39</v>
      </c>
      <c r="S16" s="3">
        <v>238.69</v>
      </c>
      <c r="T16" s="4">
        <f t="shared" si="2"/>
        <v>1.55</v>
      </c>
      <c r="U16" s="3">
        <v>492.31</v>
      </c>
    </row>
    <row r="17" spans="2:21" ht="18" customHeight="1">
      <c r="B17" s="48"/>
      <c r="C17" s="24" t="s">
        <v>5</v>
      </c>
      <c r="D17" s="47" t="s">
        <v>26</v>
      </c>
      <c r="E17" s="4">
        <f t="shared" si="0"/>
        <v>-1743.4</v>
      </c>
      <c r="F17" s="11">
        <v>8.71</v>
      </c>
      <c r="G17" s="11">
        <v>-0.53</v>
      </c>
      <c r="H17" s="11">
        <v>-13.3</v>
      </c>
      <c r="I17" s="11">
        <v>-15.73</v>
      </c>
      <c r="J17" s="4">
        <f t="shared" si="3"/>
        <v>-15.45</v>
      </c>
      <c r="K17" s="3">
        <v>9.97</v>
      </c>
      <c r="L17" s="47"/>
      <c r="M17" s="60"/>
      <c r="N17" s="61" t="s">
        <v>96</v>
      </c>
      <c r="O17" s="13">
        <f t="shared" si="1"/>
        <v>6.15</v>
      </c>
      <c r="P17" s="9">
        <v>23.64</v>
      </c>
      <c r="Q17" s="9">
        <v>22.27</v>
      </c>
      <c r="R17" s="9">
        <v>52.19</v>
      </c>
      <c r="S17" s="9">
        <v>41.59</v>
      </c>
      <c r="T17" s="13">
        <f t="shared" si="2"/>
        <v>25.49</v>
      </c>
      <c r="U17" s="9">
        <v>88.19</v>
      </c>
    </row>
    <row r="18" spans="2:21" ht="18" customHeight="1">
      <c r="B18" s="48"/>
      <c r="C18" s="24" t="s">
        <v>6</v>
      </c>
      <c r="D18" s="47" t="s">
        <v>25</v>
      </c>
      <c r="E18" s="4">
        <f t="shared" si="0"/>
        <v>-9.72</v>
      </c>
      <c r="F18" s="15">
        <v>129.75</v>
      </c>
      <c r="G18" s="23">
        <v>143.72</v>
      </c>
      <c r="H18" s="23">
        <v>276.19</v>
      </c>
      <c r="I18" s="23">
        <v>290.14</v>
      </c>
      <c r="J18" s="4">
        <f t="shared" si="3"/>
        <v>-4.81</v>
      </c>
      <c r="K18" s="3">
        <f>601.26+5.51</f>
        <v>606.77</v>
      </c>
      <c r="L18" s="47"/>
      <c r="M18" s="48"/>
      <c r="N18" s="5" t="s">
        <v>23</v>
      </c>
      <c r="O18" s="4">
        <f t="shared" si="1"/>
        <v>0.88</v>
      </c>
      <c r="P18" s="5">
        <f>SUM(P14:P17)</f>
        <v>596.29</v>
      </c>
      <c r="Q18" s="5">
        <f>SUM(Q14:Q17)</f>
        <v>591.0899999999999</v>
      </c>
      <c r="R18" s="5">
        <f>SUM(R14:R17)</f>
        <v>1277.9699999999998</v>
      </c>
      <c r="S18" s="5">
        <f>SUM(S14:S17)</f>
        <v>1195.31</v>
      </c>
      <c r="T18" s="4">
        <f t="shared" si="2"/>
        <v>6.92</v>
      </c>
      <c r="U18" s="3">
        <f>SUM(U14:U17)</f>
        <v>2532.81</v>
      </c>
    </row>
    <row r="19" spans="2:21" ht="18" customHeight="1">
      <c r="B19" s="48"/>
      <c r="C19" s="24" t="s">
        <v>7</v>
      </c>
      <c r="D19" s="47" t="s">
        <v>8</v>
      </c>
      <c r="E19" s="4">
        <f t="shared" si="0"/>
        <v>2.09</v>
      </c>
      <c r="F19" s="3">
        <v>68.48</v>
      </c>
      <c r="G19" s="19">
        <v>67.08</v>
      </c>
      <c r="H19" s="19">
        <v>141.07</v>
      </c>
      <c r="I19" s="19">
        <v>137.47</v>
      </c>
      <c r="J19" s="4">
        <f t="shared" si="3"/>
        <v>2.62</v>
      </c>
      <c r="K19" s="3">
        <v>285.31</v>
      </c>
      <c r="L19" s="48"/>
      <c r="M19" s="48"/>
      <c r="N19" s="62" t="s">
        <v>55</v>
      </c>
      <c r="O19" s="13">
        <f t="shared" si="1"/>
        <v>-18.56</v>
      </c>
      <c r="P19" s="3">
        <v>13.34</v>
      </c>
      <c r="Q19" s="3">
        <v>16.38</v>
      </c>
      <c r="R19" s="3">
        <v>36.49</v>
      </c>
      <c r="S19" s="3">
        <v>37.43</v>
      </c>
      <c r="T19" s="13">
        <f t="shared" si="2"/>
        <v>-2.51</v>
      </c>
      <c r="U19" s="3">
        <v>76.72</v>
      </c>
    </row>
    <row r="20" spans="2:21" ht="18" customHeight="1">
      <c r="B20" s="48"/>
      <c r="C20" s="24" t="s">
        <v>9</v>
      </c>
      <c r="D20" s="47" t="s">
        <v>20</v>
      </c>
      <c r="E20" s="4">
        <f t="shared" si="0"/>
        <v>2.51</v>
      </c>
      <c r="F20" s="3">
        <v>81.58</v>
      </c>
      <c r="G20" s="23">
        <v>79.58</v>
      </c>
      <c r="H20" s="23">
        <v>166.32</v>
      </c>
      <c r="I20" s="23">
        <v>152.27</v>
      </c>
      <c r="J20" s="4">
        <f t="shared" si="3"/>
        <v>9.23</v>
      </c>
      <c r="K20" s="3">
        <v>314.67</v>
      </c>
      <c r="L20" s="47"/>
      <c r="M20" s="53"/>
      <c r="N20" s="63" t="s">
        <v>61</v>
      </c>
      <c r="O20" s="14">
        <f t="shared" si="1"/>
        <v>1.43</v>
      </c>
      <c r="P20" s="10">
        <f>P18-P19</f>
        <v>582.9499999999999</v>
      </c>
      <c r="Q20" s="10">
        <f>Q18-Q19</f>
        <v>574.7099999999999</v>
      </c>
      <c r="R20" s="10">
        <f>R18-R19</f>
        <v>1241.4799999999998</v>
      </c>
      <c r="S20" s="10">
        <f>S18-S19</f>
        <v>1157.8799999999999</v>
      </c>
      <c r="T20" s="14">
        <f t="shared" si="2"/>
        <v>7.22</v>
      </c>
      <c r="U20" s="25">
        <f>U18-U19</f>
        <v>2456.09</v>
      </c>
    </row>
    <row r="21" spans="2:21" ht="18" customHeight="1">
      <c r="B21" s="48"/>
      <c r="C21" s="24" t="s">
        <v>19</v>
      </c>
      <c r="D21" s="47" t="s">
        <v>21</v>
      </c>
      <c r="E21" s="4">
        <f t="shared" si="0"/>
        <v>0.08</v>
      </c>
      <c r="F21" s="3">
        <v>134.33</v>
      </c>
      <c r="G21" s="23">
        <v>134.22</v>
      </c>
      <c r="H21" s="23">
        <v>269.35</v>
      </c>
      <c r="I21" s="23">
        <v>252.96</v>
      </c>
      <c r="J21" s="4">
        <f t="shared" si="3"/>
        <v>6.48</v>
      </c>
      <c r="K21" s="3">
        <v>525.77</v>
      </c>
      <c r="L21" s="47"/>
      <c r="M21" s="60" t="s">
        <v>1</v>
      </c>
      <c r="N21" s="5" t="s">
        <v>46</v>
      </c>
      <c r="O21" s="5"/>
      <c r="P21" s="3"/>
      <c r="Q21" s="3"/>
      <c r="R21" s="3"/>
      <c r="S21" s="3"/>
      <c r="T21" s="3"/>
      <c r="U21" s="3"/>
    </row>
    <row r="22" spans="2:21" ht="18" customHeight="1">
      <c r="B22" s="48"/>
      <c r="C22" s="24" t="s">
        <v>17</v>
      </c>
      <c r="D22" s="47" t="s">
        <v>59</v>
      </c>
      <c r="E22" s="4">
        <f t="shared" si="0"/>
        <v>1.58</v>
      </c>
      <c r="F22" s="3">
        <v>67.06</v>
      </c>
      <c r="G22" s="19">
        <v>66.02</v>
      </c>
      <c r="H22" s="19">
        <v>154.59</v>
      </c>
      <c r="I22" s="19">
        <v>136.36</v>
      </c>
      <c r="J22" s="4">
        <f t="shared" si="3"/>
        <v>13.37</v>
      </c>
      <c r="K22" s="3">
        <v>291.84</v>
      </c>
      <c r="L22" s="47"/>
      <c r="M22" s="48"/>
      <c r="N22" s="64" t="s">
        <v>98</v>
      </c>
      <c r="O22" s="64"/>
      <c r="P22" s="3"/>
      <c r="Q22" s="3"/>
      <c r="R22" s="3"/>
      <c r="S22" s="3"/>
      <c r="T22" s="3"/>
      <c r="U22" s="3"/>
    </row>
    <row r="23" spans="2:21" ht="18" customHeight="1">
      <c r="B23" s="48"/>
      <c r="C23" s="24" t="s">
        <v>18</v>
      </c>
      <c r="D23" s="47" t="s">
        <v>10</v>
      </c>
      <c r="E23" s="4">
        <f t="shared" si="0"/>
        <v>6.37</v>
      </c>
      <c r="F23" s="3">
        <v>43.73</v>
      </c>
      <c r="G23" s="19">
        <v>41.11</v>
      </c>
      <c r="H23" s="19">
        <v>96.48</v>
      </c>
      <c r="I23" s="19">
        <v>113.85</v>
      </c>
      <c r="J23" s="4">
        <f t="shared" si="3"/>
        <v>-15.26</v>
      </c>
      <c r="K23" s="3">
        <f>209.04-5.51</f>
        <v>203.53</v>
      </c>
      <c r="L23" s="47"/>
      <c r="M23" s="88"/>
      <c r="N23" s="89" t="s">
        <v>54</v>
      </c>
      <c r="O23" s="89"/>
      <c r="P23" s="87"/>
      <c r="Q23" s="87"/>
      <c r="R23" s="87"/>
      <c r="S23" s="87"/>
      <c r="T23" s="87"/>
      <c r="U23" s="87"/>
    </row>
    <row r="24" spans="2:21" ht="18" customHeight="1">
      <c r="B24" s="48"/>
      <c r="C24" s="24"/>
      <c r="D24" s="47" t="s">
        <v>102</v>
      </c>
      <c r="E24" s="4"/>
      <c r="F24" s="6">
        <v>-0.26</v>
      </c>
      <c r="G24" s="6">
        <v>-0.04</v>
      </c>
      <c r="H24" s="6">
        <v>-0.56</v>
      </c>
      <c r="I24" s="6">
        <v>-0.08</v>
      </c>
      <c r="J24" s="4">
        <f t="shared" si="3"/>
        <v>600</v>
      </c>
      <c r="K24" s="4">
        <v>-0.7</v>
      </c>
      <c r="L24" s="47"/>
      <c r="M24" s="48"/>
      <c r="N24" s="5" t="s">
        <v>52</v>
      </c>
      <c r="O24" s="4">
        <f aca="true" t="shared" si="4" ref="O24:O35">ROUND(P24/Q24*100-100,2)</f>
        <v>-74.73</v>
      </c>
      <c r="P24" s="3">
        <v>0.46</v>
      </c>
      <c r="Q24" s="3">
        <v>1.82</v>
      </c>
      <c r="R24" s="3">
        <v>4.51</v>
      </c>
      <c r="S24" s="3">
        <v>4.15</v>
      </c>
      <c r="T24" s="4">
        <f aca="true" t="shared" si="5" ref="T24:T30">ROUND(R24/S24*100-100,2)</f>
        <v>8.67</v>
      </c>
      <c r="U24" s="3">
        <v>8.57</v>
      </c>
    </row>
    <row r="25" spans="2:21" ht="18" customHeight="1">
      <c r="B25" s="59" t="s">
        <v>13</v>
      </c>
      <c r="C25" s="24" t="s">
        <v>22</v>
      </c>
      <c r="D25" s="47"/>
      <c r="E25" s="4">
        <f t="shared" si="0"/>
        <v>2.21</v>
      </c>
      <c r="F25" s="3">
        <v>11.11</v>
      </c>
      <c r="G25" s="19">
        <v>10.87</v>
      </c>
      <c r="H25" s="19">
        <v>22.04</v>
      </c>
      <c r="I25" s="19">
        <v>22.36</v>
      </c>
      <c r="J25" s="4">
        <f t="shared" si="3"/>
        <v>-1.43</v>
      </c>
      <c r="K25" s="3">
        <v>44.31</v>
      </c>
      <c r="L25" s="47"/>
      <c r="M25" s="48"/>
      <c r="N25" s="5" t="s">
        <v>36</v>
      </c>
      <c r="O25" s="4">
        <f t="shared" si="4"/>
        <v>-48.53</v>
      </c>
      <c r="P25" s="15">
        <v>7.52</v>
      </c>
      <c r="Q25" s="15">
        <v>14.61</v>
      </c>
      <c r="R25" s="15">
        <v>51.13</v>
      </c>
      <c r="S25" s="15">
        <v>47.65</v>
      </c>
      <c r="T25" s="4">
        <f t="shared" si="5"/>
        <v>7.3</v>
      </c>
      <c r="U25" s="15">
        <v>95.38</v>
      </c>
    </row>
    <row r="26" spans="2:21" ht="18" customHeight="1">
      <c r="B26" s="59" t="s">
        <v>14</v>
      </c>
      <c r="C26" s="24" t="s">
        <v>92</v>
      </c>
      <c r="D26" s="47"/>
      <c r="E26" s="4">
        <f t="shared" si="0"/>
        <v>2.22</v>
      </c>
      <c r="F26" s="3">
        <f>SUM(F14+F15-F16-F25)</f>
        <v>50.580000000000055</v>
      </c>
      <c r="G26" s="3">
        <f>SUM(G14+G15-G16-G25)</f>
        <v>49.480000000000025</v>
      </c>
      <c r="H26" s="3">
        <f>SUM(H14+H15-H16-H25)</f>
        <v>154.25999999999996</v>
      </c>
      <c r="I26" s="3">
        <f>SUM(I14+I15-I16-I25)</f>
        <v>105.30000000000008</v>
      </c>
      <c r="J26" s="4">
        <f t="shared" si="3"/>
        <v>46.5</v>
      </c>
      <c r="K26" s="3">
        <f>SUM(K14+K15-K16-K25)</f>
        <v>258.21999999999974</v>
      </c>
      <c r="L26" s="47"/>
      <c r="M26" s="48"/>
      <c r="N26" s="5" t="s">
        <v>105</v>
      </c>
      <c r="O26" s="4">
        <f t="shared" si="4"/>
        <v>29.27</v>
      </c>
      <c r="P26" s="3">
        <v>16.65</v>
      </c>
      <c r="Q26" s="3">
        <v>12.88</v>
      </c>
      <c r="R26" s="3">
        <v>40.96</v>
      </c>
      <c r="S26" s="3">
        <v>26.2</v>
      </c>
      <c r="T26" s="4">
        <f t="shared" si="5"/>
        <v>56.34</v>
      </c>
      <c r="U26" s="3">
        <v>66.4</v>
      </c>
    </row>
    <row r="27" spans="2:21" ht="18" customHeight="1">
      <c r="B27" s="59" t="s">
        <v>15</v>
      </c>
      <c r="C27" s="24" t="s">
        <v>30</v>
      </c>
      <c r="D27" s="47"/>
      <c r="E27" s="4">
        <f t="shared" si="0"/>
        <v>8.36</v>
      </c>
      <c r="F27" s="3">
        <v>33.19</v>
      </c>
      <c r="G27" s="19">
        <v>30.63</v>
      </c>
      <c r="H27" s="19">
        <v>65.15</v>
      </c>
      <c r="I27" s="19">
        <v>61.08</v>
      </c>
      <c r="J27" s="4">
        <f t="shared" si="3"/>
        <v>6.66</v>
      </c>
      <c r="K27" s="3">
        <v>124.61</v>
      </c>
      <c r="L27" s="47"/>
      <c r="M27" s="48"/>
      <c r="N27" s="61" t="s">
        <v>96</v>
      </c>
      <c r="O27" s="4">
        <f t="shared" si="4"/>
        <v>37.53</v>
      </c>
      <c r="P27" s="9">
        <v>5.46</v>
      </c>
      <c r="Q27" s="9">
        <v>3.97</v>
      </c>
      <c r="R27" s="9">
        <v>14.77</v>
      </c>
      <c r="S27" s="9">
        <v>7.03</v>
      </c>
      <c r="T27" s="13">
        <f t="shared" si="5"/>
        <v>110.1</v>
      </c>
      <c r="U27" s="9">
        <v>15.49</v>
      </c>
    </row>
    <row r="28" spans="2:21" ht="18" customHeight="1">
      <c r="B28" s="59" t="s">
        <v>16</v>
      </c>
      <c r="C28" s="24" t="s">
        <v>80</v>
      </c>
      <c r="D28" s="47"/>
      <c r="E28" s="4"/>
      <c r="F28" s="3"/>
      <c r="G28" s="19"/>
      <c r="H28" s="19"/>
      <c r="I28" s="19"/>
      <c r="J28" s="4"/>
      <c r="K28" s="20"/>
      <c r="L28" s="47"/>
      <c r="M28" s="48"/>
      <c r="N28" s="5" t="s">
        <v>104</v>
      </c>
      <c r="O28" s="14">
        <f t="shared" si="4"/>
        <v>-9.59</v>
      </c>
      <c r="P28" s="9">
        <f>SUM(P24:P27)</f>
        <v>30.09</v>
      </c>
      <c r="Q28" s="9">
        <f>SUM(Q24:Q27)</f>
        <v>33.28</v>
      </c>
      <c r="R28" s="9">
        <f>SUM(R24:R27)</f>
        <v>111.36999999999999</v>
      </c>
      <c r="S28" s="9">
        <f>SUM(S24:S27)</f>
        <v>85.03</v>
      </c>
      <c r="T28" s="14">
        <f t="shared" si="5"/>
        <v>30.98</v>
      </c>
      <c r="U28" s="9">
        <f>SUM(U24:U27)</f>
        <v>185.84</v>
      </c>
    </row>
    <row r="29" spans="2:21" ht="18" customHeight="1">
      <c r="B29" s="59"/>
      <c r="C29" s="81" t="s">
        <v>81</v>
      </c>
      <c r="D29" s="47"/>
      <c r="E29" s="4">
        <f t="shared" si="0"/>
        <v>-1.6</v>
      </c>
      <c r="F29" s="83">
        <v>3.08</v>
      </c>
      <c r="G29" s="82">
        <v>3.13</v>
      </c>
      <c r="H29" s="82">
        <v>6.15</v>
      </c>
      <c r="I29" s="82">
        <v>6.25</v>
      </c>
      <c r="J29" s="4">
        <f t="shared" si="3"/>
        <v>-1.6</v>
      </c>
      <c r="K29" s="83">
        <v>12.92</v>
      </c>
      <c r="L29" s="47"/>
      <c r="M29" s="60"/>
      <c r="N29" s="5" t="s">
        <v>134</v>
      </c>
      <c r="O29" s="14">
        <f t="shared" si="4"/>
        <v>-514.63</v>
      </c>
      <c r="P29" s="26">
        <v>1.7</v>
      </c>
      <c r="Q29" s="107">
        <v>-0.41</v>
      </c>
      <c r="R29" s="26">
        <v>0.47</v>
      </c>
      <c r="S29" s="26">
        <v>-3.96</v>
      </c>
      <c r="T29" s="14">
        <f t="shared" si="5"/>
        <v>-111.87</v>
      </c>
      <c r="U29" s="26">
        <v>-3.03</v>
      </c>
    </row>
    <row r="30" spans="2:21" ht="18" customHeight="1">
      <c r="B30" s="59" t="s">
        <v>111</v>
      </c>
      <c r="C30" s="24" t="s">
        <v>91</v>
      </c>
      <c r="D30" s="47"/>
      <c r="E30" s="4">
        <f t="shared" si="0"/>
        <v>-8.97</v>
      </c>
      <c r="F30" s="3">
        <f>SUM(F26-F27-F29)</f>
        <v>14.310000000000057</v>
      </c>
      <c r="G30" s="3">
        <f>SUM(G26-G27-G29)</f>
        <v>15.720000000000027</v>
      </c>
      <c r="H30" s="3">
        <f>SUM(H26-H27-H29)</f>
        <v>82.95999999999995</v>
      </c>
      <c r="I30" s="3">
        <f>SUM(I26-I27-I29)</f>
        <v>37.970000000000084</v>
      </c>
      <c r="J30" s="4">
        <f t="shared" si="3"/>
        <v>118.49</v>
      </c>
      <c r="K30" s="3">
        <f>SUM(K26-K27-K29)</f>
        <v>120.68999999999973</v>
      </c>
      <c r="L30" s="47"/>
      <c r="M30" s="60"/>
      <c r="N30" s="5" t="s">
        <v>27</v>
      </c>
      <c r="O30" s="4">
        <f t="shared" si="4"/>
        <v>-3.29</v>
      </c>
      <c r="P30" s="5">
        <f>SUM(P28+P29)</f>
        <v>31.79</v>
      </c>
      <c r="Q30" s="5">
        <f>SUM(Q28+Q29)</f>
        <v>32.870000000000005</v>
      </c>
      <c r="R30" s="5">
        <f>SUM(R28+R29)</f>
        <v>111.83999999999999</v>
      </c>
      <c r="S30" s="5">
        <f>SUM(S28+S29)</f>
        <v>81.07000000000001</v>
      </c>
      <c r="T30" s="4">
        <f t="shared" si="5"/>
        <v>37.95</v>
      </c>
      <c r="U30" s="5">
        <f>SUM(U28+U29)</f>
        <v>182.81</v>
      </c>
    </row>
    <row r="31" spans="2:21" ht="18" customHeight="1">
      <c r="B31" s="59" t="s">
        <v>76</v>
      </c>
      <c r="C31" s="1" t="s">
        <v>115</v>
      </c>
      <c r="E31" s="48"/>
      <c r="F31" s="48"/>
      <c r="G31" s="48"/>
      <c r="H31" s="48"/>
      <c r="I31" s="48"/>
      <c r="J31" s="4"/>
      <c r="K31" s="20"/>
      <c r="L31" s="20"/>
      <c r="M31" s="60"/>
      <c r="N31" s="5" t="s">
        <v>43</v>
      </c>
      <c r="O31" s="4"/>
      <c r="P31" s="3"/>
      <c r="Q31" s="3"/>
      <c r="R31" s="3"/>
      <c r="S31" s="3"/>
      <c r="T31" s="3"/>
      <c r="U31" s="3"/>
    </row>
    <row r="32" spans="2:21" ht="18" customHeight="1">
      <c r="B32" s="59"/>
      <c r="C32" s="24" t="s">
        <v>5</v>
      </c>
      <c r="D32" s="24" t="s">
        <v>116</v>
      </c>
      <c r="E32" s="4">
        <f t="shared" si="0"/>
        <v>313.79</v>
      </c>
      <c r="F32" s="3">
        <v>6</v>
      </c>
      <c r="G32" s="19">
        <v>1.45</v>
      </c>
      <c r="H32" s="19">
        <v>12.2</v>
      </c>
      <c r="I32" s="19">
        <v>3.8</v>
      </c>
      <c r="J32" s="4">
        <f t="shared" si="3"/>
        <v>221.05</v>
      </c>
      <c r="K32" s="3">
        <v>11.06</v>
      </c>
      <c r="L32" s="47"/>
      <c r="M32" s="48"/>
      <c r="N32" s="5" t="s">
        <v>44</v>
      </c>
      <c r="O32" s="4">
        <f t="shared" si="4"/>
        <v>2.21</v>
      </c>
      <c r="P32" s="3">
        <v>11.11</v>
      </c>
      <c r="Q32" s="5">
        <v>10.87</v>
      </c>
      <c r="R32" s="3">
        <v>22.04</v>
      </c>
      <c r="S32" s="5">
        <v>22.36</v>
      </c>
      <c r="T32" s="4">
        <f>ROUND(R32/S32*100-100,2)</f>
        <v>-1.43</v>
      </c>
      <c r="U32" s="3">
        <v>44.31</v>
      </c>
    </row>
    <row r="33" spans="2:21" ht="18" customHeight="1">
      <c r="B33" s="59"/>
      <c r="C33" s="24" t="s">
        <v>6</v>
      </c>
      <c r="D33" s="65" t="s">
        <v>112</v>
      </c>
      <c r="E33" s="4"/>
      <c r="F33" s="3">
        <v>0.35</v>
      </c>
      <c r="G33" s="6">
        <v>0</v>
      </c>
      <c r="H33" s="6">
        <v>16.25</v>
      </c>
      <c r="I33" s="6">
        <v>0</v>
      </c>
      <c r="J33" s="4" t="e">
        <f t="shared" si="3"/>
        <v>#DIV/0!</v>
      </c>
      <c r="K33" s="6">
        <v>0</v>
      </c>
      <c r="L33" s="24"/>
      <c r="M33" s="48"/>
      <c r="N33" s="5" t="s">
        <v>79</v>
      </c>
      <c r="O33" s="4"/>
      <c r="P33" s="3"/>
      <c r="Q33" s="3"/>
      <c r="R33" s="3"/>
      <c r="S33" s="3"/>
      <c r="T33" s="3"/>
      <c r="U33" s="3"/>
    </row>
    <row r="34" spans="2:22" ht="18" customHeight="1">
      <c r="B34" s="59"/>
      <c r="C34" s="24" t="s">
        <v>7</v>
      </c>
      <c r="D34" s="24" t="s">
        <v>117</v>
      </c>
      <c r="E34" s="4"/>
      <c r="F34" s="3">
        <v>0.55</v>
      </c>
      <c r="G34" s="6">
        <v>0</v>
      </c>
      <c r="H34" s="6">
        <v>1</v>
      </c>
      <c r="I34" s="6">
        <v>0</v>
      </c>
      <c r="J34" s="4" t="e">
        <f t="shared" si="3"/>
        <v>#DIV/0!</v>
      </c>
      <c r="K34" s="6">
        <v>0</v>
      </c>
      <c r="L34" s="24"/>
      <c r="M34" s="88"/>
      <c r="N34" s="90" t="s">
        <v>45</v>
      </c>
      <c r="O34" s="4">
        <f t="shared" si="4"/>
        <v>1.43</v>
      </c>
      <c r="P34" s="91">
        <v>6.37</v>
      </c>
      <c r="Q34" s="92">
        <v>6.28</v>
      </c>
      <c r="R34" s="91">
        <v>6.84</v>
      </c>
      <c r="S34" s="91">
        <v>20.74</v>
      </c>
      <c r="T34" s="13">
        <f>ROUND(R34/S34*100-100,2)</f>
        <v>-67.02</v>
      </c>
      <c r="U34" s="91">
        <v>17.81</v>
      </c>
      <c r="V34" s="93"/>
    </row>
    <row r="35" spans="2:21" ht="19.5" customHeight="1">
      <c r="B35" s="59" t="s">
        <v>77</v>
      </c>
      <c r="C35" s="24" t="s">
        <v>87</v>
      </c>
      <c r="D35" s="47"/>
      <c r="E35" s="4">
        <f t="shared" si="0"/>
        <v>-48.07</v>
      </c>
      <c r="F35" s="3">
        <f>+F30-F32-F33-F34</f>
        <v>7.410000000000058</v>
      </c>
      <c r="G35" s="3">
        <f>+G30-G32-G33-G34</f>
        <v>14.270000000000028</v>
      </c>
      <c r="H35" s="3">
        <f>+H30-H32-H33-H34</f>
        <v>53.50999999999995</v>
      </c>
      <c r="I35" s="3">
        <f>+I30-I32-I33-I34</f>
        <v>34.17000000000009</v>
      </c>
      <c r="J35" s="4">
        <f t="shared" si="3"/>
        <v>56.6</v>
      </c>
      <c r="K35" s="3">
        <f>+K30-K32-K33-K34</f>
        <v>109.62999999999973</v>
      </c>
      <c r="L35" s="47"/>
      <c r="M35" s="66"/>
      <c r="N35" s="67" t="s">
        <v>99</v>
      </c>
      <c r="O35" s="14">
        <f t="shared" si="4"/>
        <v>-8.97</v>
      </c>
      <c r="P35" s="9">
        <f>SUM(P30-P32-P34)</f>
        <v>14.309999999999999</v>
      </c>
      <c r="Q35" s="9">
        <f>SUM(Q30-Q32-Q34)</f>
        <v>15.720000000000006</v>
      </c>
      <c r="R35" s="9">
        <f>SUM(R30-R32-R34)</f>
        <v>82.95999999999998</v>
      </c>
      <c r="S35" s="9">
        <f>SUM(S30-S32-S34)</f>
        <v>37.97000000000001</v>
      </c>
      <c r="T35" s="14">
        <f>ROUND(R35/S35*100-100,2)</f>
        <v>118.49</v>
      </c>
      <c r="U35" s="9">
        <f>SUM(U30-U32-U34)</f>
        <v>120.69</v>
      </c>
    </row>
    <row r="36" spans="2:21" ht="18.75" customHeight="1">
      <c r="B36" s="59" t="s">
        <v>75</v>
      </c>
      <c r="C36" s="24" t="s">
        <v>48</v>
      </c>
      <c r="D36" s="47"/>
      <c r="E36" s="4"/>
      <c r="F36" s="3"/>
      <c r="G36" s="17"/>
      <c r="H36" s="17"/>
      <c r="I36" s="17"/>
      <c r="J36" s="4"/>
      <c r="K36" s="20"/>
      <c r="L36" s="47"/>
      <c r="M36" s="60" t="s">
        <v>3</v>
      </c>
      <c r="N36" s="5" t="s">
        <v>28</v>
      </c>
      <c r="O36" s="5"/>
      <c r="P36" s="3"/>
      <c r="Q36" s="3"/>
      <c r="R36" s="3"/>
      <c r="S36" s="3"/>
      <c r="T36" s="3"/>
      <c r="U36" s="3"/>
    </row>
    <row r="37" spans="2:21" ht="13.5" customHeight="1">
      <c r="B37" s="59"/>
      <c r="C37" s="84" t="s">
        <v>49</v>
      </c>
      <c r="D37" s="85"/>
      <c r="E37" s="4"/>
      <c r="F37" s="87">
        <v>93.04</v>
      </c>
      <c r="G37" s="87">
        <v>93.04</v>
      </c>
      <c r="H37" s="87">
        <v>93.04</v>
      </c>
      <c r="I37" s="87">
        <v>93.04</v>
      </c>
      <c r="J37" s="4"/>
      <c r="K37" s="87">
        <v>93.04</v>
      </c>
      <c r="L37" s="47"/>
      <c r="M37" s="48"/>
      <c r="N37" s="5" t="s">
        <v>51</v>
      </c>
      <c r="O37" s="5"/>
      <c r="P37" s="3"/>
      <c r="Q37" s="3"/>
      <c r="R37" s="3"/>
      <c r="S37" s="3"/>
      <c r="T37" s="3"/>
      <c r="U37" s="3"/>
    </row>
    <row r="38" spans="2:21" ht="18" customHeight="1">
      <c r="B38" s="59" t="s">
        <v>78</v>
      </c>
      <c r="C38" s="49" t="s">
        <v>60</v>
      </c>
      <c r="D38" s="47"/>
      <c r="E38" s="4"/>
      <c r="F38" s="6"/>
      <c r="G38" s="5"/>
      <c r="H38" s="5"/>
      <c r="I38" s="5"/>
      <c r="J38" s="4"/>
      <c r="K38" s="3"/>
      <c r="L38" s="24"/>
      <c r="M38" s="48"/>
      <c r="N38" s="5" t="s">
        <v>52</v>
      </c>
      <c r="O38" s="4">
        <f>ROUND(P38/Q38*100-100,2)</f>
        <v>-0.65</v>
      </c>
      <c r="P38" s="3">
        <v>437.14</v>
      </c>
      <c r="Q38" s="3">
        <v>440.02</v>
      </c>
      <c r="R38" s="3">
        <v>437.14</v>
      </c>
      <c r="S38" s="3">
        <v>440.02</v>
      </c>
      <c r="T38" s="4">
        <f>ROUND(R38/S38*100-100,2)</f>
        <v>-0.65</v>
      </c>
      <c r="U38" s="3">
        <v>489.46</v>
      </c>
    </row>
    <row r="39" spans="2:21" ht="15" customHeight="1">
      <c r="B39" s="59"/>
      <c r="C39" s="84" t="s">
        <v>86</v>
      </c>
      <c r="D39" s="85"/>
      <c r="E39" s="4"/>
      <c r="F39" s="94">
        <v>0</v>
      </c>
      <c r="G39" s="94">
        <v>0</v>
      </c>
      <c r="H39" s="94">
        <v>0</v>
      </c>
      <c r="I39" s="94">
        <v>0</v>
      </c>
      <c r="J39" s="4"/>
      <c r="K39" s="94">
        <v>659.05</v>
      </c>
      <c r="L39" s="20"/>
      <c r="M39" s="48"/>
      <c r="N39" s="5" t="s">
        <v>36</v>
      </c>
      <c r="O39" s="4">
        <f>ROUND(P39/Q39*100-100,2)</f>
        <v>7.44</v>
      </c>
      <c r="P39" s="3">
        <v>768.97</v>
      </c>
      <c r="Q39" s="3">
        <v>715.74</v>
      </c>
      <c r="R39" s="3">
        <v>768.97</v>
      </c>
      <c r="S39" s="3">
        <v>715.74</v>
      </c>
      <c r="T39" s="4">
        <f>ROUND(R39/S39*100-100,2)</f>
        <v>7.44</v>
      </c>
      <c r="U39" s="3">
        <v>748.2</v>
      </c>
    </row>
    <row r="40" spans="2:21" ht="18" customHeight="1">
      <c r="B40" s="59" t="s">
        <v>47</v>
      </c>
      <c r="C40" s="24" t="s">
        <v>118</v>
      </c>
      <c r="D40" s="47"/>
      <c r="E40" s="4"/>
      <c r="F40" s="3"/>
      <c r="G40" s="5"/>
      <c r="H40" s="5"/>
      <c r="I40" s="5"/>
      <c r="J40" s="4"/>
      <c r="K40" s="35"/>
      <c r="L40" s="20"/>
      <c r="M40" s="48"/>
      <c r="N40" s="5" t="s">
        <v>105</v>
      </c>
      <c r="O40" s="4">
        <f>ROUND(P40/Q40*100-100,2)</f>
        <v>3.97</v>
      </c>
      <c r="P40" s="3">
        <v>488.69</v>
      </c>
      <c r="Q40" s="3">
        <v>470.03</v>
      </c>
      <c r="R40" s="3">
        <v>488.69</v>
      </c>
      <c r="S40" s="3">
        <v>470.03</v>
      </c>
      <c r="T40" s="4">
        <f>ROUND(R40/S40*100-100,2)</f>
        <v>3.97</v>
      </c>
      <c r="U40" s="3">
        <v>469.72</v>
      </c>
    </row>
    <row r="41" spans="2:21" ht="14.25" customHeight="1">
      <c r="B41" s="59"/>
      <c r="C41" s="84" t="s">
        <v>50</v>
      </c>
      <c r="D41" s="85"/>
      <c r="E41" s="86">
        <f>ROUND(F41/G41*100-100,2)</f>
        <v>-47.71</v>
      </c>
      <c r="F41" s="87">
        <f>ROUND(F35/F37*10,2)</f>
        <v>0.8</v>
      </c>
      <c r="G41" s="87">
        <f>ROUND(G35/G37*10,2)</f>
        <v>1.53</v>
      </c>
      <c r="H41" s="87">
        <f>ROUND(H35/H37*10,2)</f>
        <v>5.75</v>
      </c>
      <c r="I41" s="87">
        <f>ROUND(I35/I37*10,2)</f>
        <v>3.67</v>
      </c>
      <c r="J41" s="4">
        <f t="shared" si="3"/>
        <v>56.68</v>
      </c>
      <c r="K41" s="87">
        <f>ROUND(K35/K37*10,2)</f>
        <v>11.78</v>
      </c>
      <c r="L41" s="48"/>
      <c r="M41" s="52"/>
      <c r="N41" s="61" t="s">
        <v>96</v>
      </c>
      <c r="O41" s="4">
        <f>ROUND(P41/Q41*100-100,2)</f>
        <v>-3.04</v>
      </c>
      <c r="P41" s="9">
        <v>120.11</v>
      </c>
      <c r="Q41" s="9">
        <v>123.88</v>
      </c>
      <c r="R41" s="9">
        <v>120.11</v>
      </c>
      <c r="S41" s="9">
        <v>123.88</v>
      </c>
      <c r="T41" s="13">
        <f>ROUND(R41/S41*100-100,2)</f>
        <v>-3.04</v>
      </c>
      <c r="U41" s="9">
        <v>120.75</v>
      </c>
    </row>
    <row r="42" spans="2:21" ht="13.5" customHeight="1">
      <c r="B42" s="59" t="s">
        <v>89</v>
      </c>
      <c r="C42" s="24" t="s">
        <v>39</v>
      </c>
      <c r="D42" s="47"/>
      <c r="E42" s="4"/>
      <c r="F42" s="3"/>
      <c r="G42" s="5"/>
      <c r="H42" s="5"/>
      <c r="I42" s="5"/>
      <c r="J42" s="4"/>
      <c r="K42" s="20"/>
      <c r="L42" s="24"/>
      <c r="M42" s="53"/>
      <c r="N42" s="63" t="s">
        <v>27</v>
      </c>
      <c r="O42" s="14">
        <f>ROUND(P42/Q42*100-100,2)</f>
        <v>3.73</v>
      </c>
      <c r="P42" s="9">
        <f>SUM(P38:P41)</f>
        <v>1814.91</v>
      </c>
      <c r="Q42" s="9">
        <f>SUM(Q38:Q41)</f>
        <v>1749.67</v>
      </c>
      <c r="R42" s="9">
        <f>SUM(R38:R41)</f>
        <v>1814.91</v>
      </c>
      <c r="S42" s="9">
        <f>SUM(S38:S41)</f>
        <v>1749.67</v>
      </c>
      <c r="T42" s="4">
        <f>ROUND(R42/S42*100-100,2)</f>
        <v>3.73</v>
      </c>
      <c r="U42" s="9">
        <f>SUM(U38:U41)</f>
        <v>1828.13</v>
      </c>
    </row>
    <row r="43" spans="2:21" ht="13.5" customHeight="1">
      <c r="B43" s="48"/>
      <c r="C43" s="24" t="s">
        <v>40</v>
      </c>
      <c r="D43" s="47"/>
      <c r="E43" s="4"/>
      <c r="F43" s="17" t="s">
        <v>130</v>
      </c>
      <c r="G43" s="17" t="s">
        <v>126</v>
      </c>
      <c r="H43" s="17" t="s">
        <v>130</v>
      </c>
      <c r="I43" s="17" t="s">
        <v>126</v>
      </c>
      <c r="J43" s="4"/>
      <c r="K43" s="7" t="s">
        <v>100</v>
      </c>
      <c r="L43" s="24"/>
      <c r="M43" s="52" t="s">
        <v>53</v>
      </c>
      <c r="N43" s="108" t="s">
        <v>57</v>
      </c>
      <c r="O43" s="108"/>
      <c r="P43" s="108"/>
      <c r="Q43" s="108"/>
      <c r="R43" s="108"/>
      <c r="S43" s="108"/>
      <c r="T43" s="108"/>
      <c r="U43" s="109"/>
    </row>
    <row r="44" spans="2:22" ht="13.5" customHeight="1">
      <c r="B44" s="48"/>
      <c r="C44" s="24" t="s">
        <v>41</v>
      </c>
      <c r="D44" s="47"/>
      <c r="E44" s="4"/>
      <c r="F44" s="18">
        <v>0.5607</v>
      </c>
      <c r="G44" s="18">
        <v>0.5548</v>
      </c>
      <c r="H44" s="18">
        <v>0.5607</v>
      </c>
      <c r="I44" s="18">
        <v>0.5548</v>
      </c>
      <c r="J44" s="4"/>
      <c r="K44" s="8">
        <v>0.5585</v>
      </c>
      <c r="L44" s="47"/>
      <c r="M44" s="52" t="s">
        <v>103</v>
      </c>
      <c r="N44" s="49" t="s">
        <v>106</v>
      </c>
      <c r="O44" s="49"/>
      <c r="P44" s="49"/>
      <c r="Q44" s="49"/>
      <c r="R44" s="49"/>
      <c r="S44" s="49"/>
      <c r="T44" s="49"/>
      <c r="U44" s="68"/>
      <c r="V44" s="24"/>
    </row>
    <row r="45" spans="2:22" ht="12" customHeight="1">
      <c r="B45" s="53"/>
      <c r="C45" s="43"/>
      <c r="D45" s="43"/>
      <c r="E45" s="13"/>
      <c r="F45" s="53"/>
      <c r="G45" s="95"/>
      <c r="H45" s="95"/>
      <c r="I45" s="95"/>
      <c r="J45" s="95"/>
      <c r="K45" s="53"/>
      <c r="L45" s="20"/>
      <c r="M45" s="74" t="s">
        <v>58</v>
      </c>
      <c r="N45" s="75" t="s">
        <v>101</v>
      </c>
      <c r="O45" s="75"/>
      <c r="P45" s="75"/>
      <c r="Q45" s="75"/>
      <c r="R45" s="75"/>
      <c r="S45" s="75"/>
      <c r="T45" s="75"/>
      <c r="U45" s="80"/>
      <c r="V45" s="24"/>
    </row>
    <row r="46" spans="12:22" ht="9" customHeight="1">
      <c r="L46" s="24"/>
      <c r="V46" s="24"/>
    </row>
    <row r="47" spans="2:22" ht="13.5" customHeight="1">
      <c r="B47" s="69"/>
      <c r="C47" s="70"/>
      <c r="D47" s="71"/>
      <c r="E47" s="71"/>
      <c r="F47" s="71"/>
      <c r="G47" s="71"/>
      <c r="H47" s="71"/>
      <c r="I47" s="71"/>
      <c r="J47" s="71"/>
      <c r="L47" s="24"/>
      <c r="U47" s="1" t="s">
        <v>114</v>
      </c>
      <c r="V47" s="24"/>
    </row>
    <row r="48" spans="3:22" ht="13.5" customHeight="1">
      <c r="C48" s="36"/>
      <c r="D48" s="24"/>
      <c r="E48" s="71"/>
      <c r="F48" s="72"/>
      <c r="G48" s="73"/>
      <c r="H48" s="73"/>
      <c r="I48" s="73"/>
      <c r="J48" s="73"/>
      <c r="M48" s="24"/>
      <c r="N48" s="24"/>
      <c r="O48" s="24"/>
      <c r="P48" s="24"/>
      <c r="Q48" s="24"/>
      <c r="R48" s="24"/>
      <c r="S48" s="24"/>
      <c r="T48" s="24"/>
      <c r="U48" s="24"/>
      <c r="V48" s="24"/>
    </row>
    <row r="49" spans="3:22" ht="13.5" customHeight="1">
      <c r="C49" s="76"/>
      <c r="D49" s="70"/>
      <c r="E49" s="71"/>
      <c r="F49" s="72"/>
      <c r="G49" s="73"/>
      <c r="H49" s="73"/>
      <c r="I49" s="73"/>
      <c r="J49" s="73"/>
      <c r="M49" s="24"/>
      <c r="O49" s="24"/>
      <c r="P49" s="24"/>
      <c r="Q49" s="24"/>
      <c r="R49" s="24"/>
      <c r="S49" s="24"/>
      <c r="T49" s="24"/>
      <c r="U49" s="24"/>
      <c r="V49" s="24"/>
    </row>
    <row r="50" spans="3:22" ht="12.75" customHeight="1">
      <c r="C50" s="76"/>
      <c r="D50" s="71"/>
      <c r="E50" s="71"/>
      <c r="F50" s="72"/>
      <c r="K50" s="24"/>
      <c r="L50" s="24"/>
      <c r="M50" s="24"/>
      <c r="O50" s="24"/>
      <c r="P50" s="24"/>
      <c r="Q50" s="24"/>
      <c r="R50" s="24"/>
      <c r="S50" s="24"/>
      <c r="T50" s="24"/>
      <c r="U50" s="24"/>
      <c r="V50" s="24"/>
    </row>
    <row r="51" spans="3:22" ht="13.5" customHeight="1">
      <c r="C51" s="36"/>
      <c r="D51" s="71"/>
      <c r="E51" s="71"/>
      <c r="F51" s="71"/>
      <c r="G51" s="71"/>
      <c r="H51" s="71"/>
      <c r="I51" s="71"/>
      <c r="J51" s="71"/>
      <c r="M51" s="24"/>
      <c r="V51" s="24"/>
    </row>
    <row r="52" spans="2:13" ht="13.5" customHeight="1">
      <c r="B52" s="77"/>
      <c r="C52" s="78"/>
      <c r="M52" s="24"/>
    </row>
    <row r="53" spans="2:3" ht="10.5" customHeight="1">
      <c r="B53" s="77"/>
      <c r="C53" s="78"/>
    </row>
    <row r="54" ht="13.5" customHeight="1"/>
    <row r="55" spans="2:3" ht="13.5" customHeight="1">
      <c r="B55" s="77"/>
      <c r="C55" s="79"/>
    </row>
    <row r="56" spans="14:16" ht="13.5" customHeight="1">
      <c r="N56" s="79"/>
      <c r="O56" s="79"/>
      <c r="P56" s="79"/>
    </row>
    <row r="57" ht="13.5" customHeight="1"/>
    <row r="58" ht="13.5" customHeight="1"/>
    <row r="59" ht="13.5" customHeight="1"/>
    <row r="60" ht="13.5" customHeight="1"/>
  </sheetData>
  <mergeCells count="3">
    <mergeCell ref="N43:U43"/>
    <mergeCell ref="B2:K2"/>
    <mergeCell ref="M2:U2"/>
  </mergeCells>
  <printOptions horizontalCentered="1" verticalCentered="1"/>
  <pageMargins left="0.25" right="0" top="0" bottom="0" header="0" footer="0"/>
  <pageSetup horizontalDpi="300" verticalDpi="300" orientation="landscape" paperSize="9" scale="67" r:id="rId1"/>
</worksheet>
</file>

<file path=xl/worksheets/sheet2.xml><?xml version="1.0" encoding="utf-8"?>
<worksheet xmlns="http://schemas.openxmlformats.org/spreadsheetml/2006/main" xmlns:r="http://schemas.openxmlformats.org/officeDocument/2006/relationships">
  <dimension ref="B1:O54"/>
  <sheetViews>
    <sheetView workbookViewId="0" topLeftCell="C1">
      <selection activeCell="G21" sqref="G21"/>
    </sheetView>
  </sheetViews>
  <sheetFormatPr defaultColWidth="9.140625" defaultRowHeight="13.5" customHeight="1"/>
  <cols>
    <col min="1" max="1" width="1.7109375" style="27" customWidth="1"/>
    <col min="2" max="2" width="4.7109375" style="27" customWidth="1"/>
    <col min="3" max="3" width="9.00390625" style="27" customWidth="1"/>
    <col min="4" max="8" width="9.140625" style="27" customWidth="1"/>
    <col min="9" max="9" width="14.8515625" style="27" customWidth="1"/>
    <col min="10" max="10" width="26.28125" style="27" customWidth="1"/>
    <col min="11" max="11" width="23.00390625" style="27" customWidth="1"/>
    <col min="12" max="12" width="9.140625" style="27" customWidth="1"/>
    <col min="13" max="13" width="6.00390625" style="27" customWidth="1"/>
    <col min="14" max="14" width="0.9921875" style="27" customWidth="1"/>
    <col min="15" max="15" width="12.00390625" style="27" customWidth="1"/>
    <col min="16" max="16" width="4.28125" style="27" customWidth="1"/>
    <col min="17" max="17" width="9.140625" style="27" customWidth="1"/>
    <col min="18" max="18" width="5.00390625" style="27" customWidth="1"/>
    <col min="19" max="16384" width="9.140625" style="27" customWidth="1"/>
  </cols>
  <sheetData>
    <row r="1" spans="7:9" ht="15.75">
      <c r="G1" s="105"/>
      <c r="I1" s="28"/>
    </row>
    <row r="2" spans="2:15" ht="15">
      <c r="B2" s="113" t="s">
        <v>62</v>
      </c>
      <c r="C2" s="113"/>
      <c r="D2" s="113"/>
      <c r="E2" s="113"/>
      <c r="F2" s="113"/>
      <c r="G2" s="113"/>
      <c r="H2" s="113"/>
      <c r="I2" s="113"/>
      <c r="J2" s="113"/>
      <c r="K2" s="113"/>
      <c r="L2" s="113"/>
      <c r="M2" s="113"/>
      <c r="N2" s="113"/>
      <c r="O2" s="113"/>
    </row>
    <row r="3" spans="2:15" ht="15">
      <c r="B3" s="113" t="s">
        <v>63</v>
      </c>
      <c r="C3" s="113"/>
      <c r="D3" s="113"/>
      <c r="E3" s="113"/>
      <c r="F3" s="113"/>
      <c r="G3" s="113"/>
      <c r="H3" s="113"/>
      <c r="I3" s="113"/>
      <c r="J3" s="113"/>
      <c r="K3" s="113"/>
      <c r="L3" s="113"/>
      <c r="M3" s="113"/>
      <c r="N3" s="113"/>
      <c r="O3" s="113"/>
    </row>
    <row r="4" spans="2:10" ht="15">
      <c r="B4" s="30" t="s">
        <v>64</v>
      </c>
      <c r="C4" s="30"/>
      <c r="D4" s="30"/>
      <c r="E4" s="30"/>
      <c r="F4" s="30"/>
      <c r="G4" s="30"/>
      <c r="H4" s="30"/>
      <c r="I4" s="30"/>
      <c r="J4" s="30"/>
    </row>
    <row r="5" spans="2:10" ht="15">
      <c r="B5" s="30"/>
      <c r="C5" s="30"/>
      <c r="D5" s="30"/>
      <c r="E5" s="30"/>
      <c r="F5" s="30"/>
      <c r="G5" s="30"/>
      <c r="H5" s="30"/>
      <c r="I5" s="30"/>
      <c r="J5" s="30"/>
    </row>
    <row r="6" spans="2:14" ht="51" customHeight="1">
      <c r="B6" s="96" t="s">
        <v>65</v>
      </c>
      <c r="C6" s="112" t="s">
        <v>133</v>
      </c>
      <c r="D6" s="112"/>
      <c r="E6" s="112"/>
      <c r="F6" s="112"/>
      <c r="G6" s="112"/>
      <c r="H6" s="112"/>
      <c r="I6" s="112"/>
      <c r="J6" s="112"/>
      <c r="K6" s="112"/>
      <c r="L6" s="112"/>
      <c r="M6" s="112"/>
      <c r="N6" s="112"/>
    </row>
    <row r="7" spans="2:10" ht="2.25" customHeight="1">
      <c r="B7" s="32"/>
      <c r="E7" s="30"/>
      <c r="F7" s="30"/>
      <c r="G7" s="30"/>
      <c r="H7" s="30"/>
      <c r="I7" s="30"/>
      <c r="J7" s="30"/>
    </row>
    <row r="8" spans="2:14" ht="69.75" customHeight="1">
      <c r="B8" s="96" t="s">
        <v>66</v>
      </c>
      <c r="C8" s="114" t="s">
        <v>135</v>
      </c>
      <c r="D8" s="114"/>
      <c r="E8" s="114"/>
      <c r="F8" s="114"/>
      <c r="G8" s="114"/>
      <c r="H8" s="114"/>
      <c r="I8" s="114"/>
      <c r="J8" s="114"/>
      <c r="K8" s="114"/>
      <c r="L8" s="114"/>
      <c r="M8" s="114"/>
      <c r="N8" s="114"/>
    </row>
    <row r="9" spans="2:14" ht="2.25" customHeight="1">
      <c r="B9" s="96"/>
      <c r="C9" s="104"/>
      <c r="D9" s="104"/>
      <c r="E9" s="104"/>
      <c r="F9" s="104"/>
      <c r="G9" s="104"/>
      <c r="H9" s="104"/>
      <c r="I9" s="104"/>
      <c r="J9" s="104"/>
      <c r="K9" s="104"/>
      <c r="L9" s="104"/>
      <c r="M9" s="104"/>
      <c r="N9" s="104"/>
    </row>
    <row r="10" spans="2:14" ht="81.75" customHeight="1">
      <c r="B10" s="96" t="s">
        <v>67</v>
      </c>
      <c r="C10" s="114" t="s">
        <v>136</v>
      </c>
      <c r="D10" s="114"/>
      <c r="E10" s="114"/>
      <c r="F10" s="114"/>
      <c r="G10" s="114"/>
      <c r="H10" s="114"/>
      <c r="I10" s="114"/>
      <c r="J10" s="114"/>
      <c r="K10" s="114"/>
      <c r="L10" s="114"/>
      <c r="M10" s="114"/>
      <c r="N10" s="114"/>
    </row>
    <row r="11" spans="2:14" ht="2.25" customHeight="1">
      <c r="B11" s="96"/>
      <c r="C11" s="104"/>
      <c r="D11" s="104"/>
      <c r="E11" s="104"/>
      <c r="F11" s="104"/>
      <c r="G11" s="104"/>
      <c r="H11" s="104"/>
      <c r="I11" s="104"/>
      <c r="J11" s="104"/>
      <c r="K11" s="104"/>
      <c r="L11" s="104"/>
      <c r="M11" s="104"/>
      <c r="N11" s="104"/>
    </row>
    <row r="12" spans="2:14" ht="39.75" customHeight="1">
      <c r="B12" s="97" t="s">
        <v>68</v>
      </c>
      <c r="C12" s="114" t="s">
        <v>137</v>
      </c>
      <c r="D12" s="114"/>
      <c r="E12" s="114"/>
      <c r="F12" s="114"/>
      <c r="G12" s="114"/>
      <c r="H12" s="114"/>
      <c r="I12" s="114"/>
      <c r="J12" s="114"/>
      <c r="K12" s="114"/>
      <c r="L12" s="114"/>
      <c r="M12" s="114"/>
      <c r="N12" s="114"/>
    </row>
    <row r="13" ht="2.25" customHeight="1">
      <c r="B13" s="31"/>
    </row>
    <row r="14" spans="2:14" ht="37.5" customHeight="1">
      <c r="B14" s="97" t="s">
        <v>110</v>
      </c>
      <c r="C14" s="112" t="s">
        <v>132</v>
      </c>
      <c r="D14" s="112"/>
      <c r="E14" s="112"/>
      <c r="F14" s="112"/>
      <c r="G14" s="112"/>
      <c r="H14" s="112"/>
      <c r="I14" s="112"/>
      <c r="J14" s="112"/>
      <c r="K14" s="112"/>
      <c r="L14" s="112"/>
      <c r="M14" s="112"/>
      <c r="N14" s="112"/>
    </row>
    <row r="15" spans="2:3" ht="2.25" customHeight="1">
      <c r="B15" s="31"/>
      <c r="C15" s="33"/>
    </row>
    <row r="16" spans="2:14" ht="37.5" customHeight="1">
      <c r="B16" s="97" t="s">
        <v>129</v>
      </c>
      <c r="C16" s="112" t="s">
        <v>113</v>
      </c>
      <c r="D16" s="112"/>
      <c r="E16" s="112"/>
      <c r="F16" s="112"/>
      <c r="G16" s="112"/>
      <c r="H16" s="112"/>
      <c r="I16" s="112"/>
      <c r="J16" s="112"/>
      <c r="K16" s="112"/>
      <c r="L16" s="112"/>
      <c r="M16" s="112"/>
      <c r="N16" s="112"/>
    </row>
    <row r="17" spans="2:3" ht="2.25" customHeight="1">
      <c r="B17" s="31"/>
      <c r="C17" s="33"/>
    </row>
    <row r="18" spans="2:14" ht="38.25" customHeight="1">
      <c r="B18" s="97" t="s">
        <v>131</v>
      </c>
      <c r="C18" s="112" t="s">
        <v>127</v>
      </c>
      <c r="D18" s="112"/>
      <c r="E18" s="112"/>
      <c r="F18" s="112"/>
      <c r="G18" s="112"/>
      <c r="H18" s="112"/>
      <c r="I18" s="112"/>
      <c r="J18" s="112"/>
      <c r="K18" s="112"/>
      <c r="L18" s="112"/>
      <c r="M18" s="112"/>
      <c r="N18" s="112"/>
    </row>
    <row r="19" ht="15">
      <c r="B19" s="29"/>
    </row>
    <row r="20" spans="2:11" ht="15">
      <c r="B20" s="29"/>
      <c r="K20" s="29" t="s">
        <v>70</v>
      </c>
    </row>
    <row r="21" spans="2:11" ht="15">
      <c r="B21" s="29"/>
      <c r="K21" s="29" t="s">
        <v>71</v>
      </c>
    </row>
    <row r="22" spans="2:11" ht="15">
      <c r="B22" s="33" t="s">
        <v>72</v>
      </c>
      <c r="K22" s="29" t="s">
        <v>73</v>
      </c>
    </row>
    <row r="23" spans="2:11" ht="15">
      <c r="B23" s="33" t="s">
        <v>128</v>
      </c>
      <c r="K23" s="29" t="s">
        <v>74</v>
      </c>
    </row>
    <row r="24" ht="15">
      <c r="B24" s="29"/>
    </row>
    <row r="25" ht="13.5" customHeight="1">
      <c r="B25" s="29"/>
    </row>
    <row r="26" ht="13.5" customHeight="1">
      <c r="B26" s="29"/>
    </row>
    <row r="27" ht="13.5" customHeight="1">
      <c r="B27" s="31"/>
    </row>
    <row r="28" ht="13.5" customHeight="1">
      <c r="B28" s="29"/>
    </row>
    <row r="29" spans="2:3" ht="13.5" customHeight="1">
      <c r="B29" s="29"/>
      <c r="C29" s="27" t="s">
        <v>69</v>
      </c>
    </row>
    <row r="30" ht="13.5" customHeight="1">
      <c r="B30" s="29"/>
    </row>
    <row r="31" ht="13.5" customHeight="1">
      <c r="B31" s="29"/>
    </row>
    <row r="32" ht="13.5" customHeight="1">
      <c r="B32" s="29"/>
    </row>
    <row r="33" ht="13.5" customHeight="1">
      <c r="B33" s="29"/>
    </row>
    <row r="34" ht="13.5" customHeight="1">
      <c r="B34" s="31"/>
    </row>
    <row r="35" ht="13.5" customHeight="1">
      <c r="B35" s="29"/>
    </row>
    <row r="36" ht="13.5" customHeight="1">
      <c r="B36" s="29"/>
    </row>
    <row r="37" ht="13.5" customHeight="1">
      <c r="B37" s="29"/>
    </row>
    <row r="38" ht="13.5" customHeight="1">
      <c r="B38" s="29"/>
    </row>
    <row r="39" ht="13.5" customHeight="1">
      <c r="B39" s="31"/>
    </row>
    <row r="40" ht="13.5" customHeight="1">
      <c r="B40" s="29"/>
    </row>
    <row r="41" ht="13.5" customHeight="1">
      <c r="B41" s="29"/>
    </row>
    <row r="42" ht="13.5" customHeight="1">
      <c r="B42" s="29"/>
    </row>
    <row r="43" ht="13.5" customHeight="1">
      <c r="B43" s="29"/>
    </row>
    <row r="44" ht="13.5" customHeight="1">
      <c r="B44" s="29"/>
    </row>
    <row r="45" ht="13.5" customHeight="1">
      <c r="B45" s="29"/>
    </row>
    <row r="46" ht="13.5" customHeight="1">
      <c r="B46" s="29"/>
    </row>
    <row r="47" ht="13.5" customHeight="1">
      <c r="B47" s="29"/>
    </row>
    <row r="48" ht="13.5" customHeight="1">
      <c r="B48" s="29"/>
    </row>
    <row r="49" ht="13.5" customHeight="1">
      <c r="B49" s="29"/>
    </row>
    <row r="50" ht="13.5" customHeight="1">
      <c r="B50" s="29"/>
    </row>
    <row r="51" ht="13.5" customHeight="1">
      <c r="B51" s="29"/>
    </row>
    <row r="52" ht="13.5" customHeight="1">
      <c r="B52" s="29"/>
    </row>
    <row r="53" ht="13.5" customHeight="1">
      <c r="B53" s="29"/>
    </row>
    <row r="54" ht="13.5" customHeight="1">
      <c r="B54" s="29"/>
    </row>
  </sheetData>
  <mergeCells count="9">
    <mergeCell ref="C14:N14"/>
    <mergeCell ref="C16:N16"/>
    <mergeCell ref="C18:N18"/>
    <mergeCell ref="B2:O2"/>
    <mergeCell ref="B3:O3"/>
    <mergeCell ref="C6:N6"/>
    <mergeCell ref="C8:N8"/>
    <mergeCell ref="C10:N10"/>
    <mergeCell ref="C12:N12"/>
  </mergeCells>
  <printOptions horizontalCentered="1" verticalCentered="1"/>
  <pageMargins left="0" right="0" top="0" bottom="0" header="0" footer="0"/>
  <pageSetup horizontalDpi="180" verticalDpi="18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typest-4</dc:creator>
  <cp:keywords/>
  <dc:description/>
  <cp:lastModifiedBy>Mark</cp:lastModifiedBy>
  <cp:lastPrinted>2005-10-25T07:21:31Z</cp:lastPrinted>
  <dcterms:created xsi:type="dcterms:W3CDTF">2000-05-05T10:00:49Z</dcterms:created>
  <dcterms:modified xsi:type="dcterms:W3CDTF">2006-01-20T15:00:47Z</dcterms:modified>
  <cp:category/>
  <cp:version/>
  <cp:contentType/>
  <cp:contentStatus/>
</cp:coreProperties>
</file>