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note pg 2" sheetId="1" r:id="rId1"/>
    <sheet name=" note pg 3" sheetId="2" r:id="rId2"/>
    <sheet name=" PN March 05" sheetId="3" r:id="rId3"/>
  </sheets>
  <definedNames>
    <definedName name="_xlnm.Print_Area" localSheetId="2">' PN March 05'!$A$1:$T$48</definedName>
    <definedName name="_xlnm.Print_Area" localSheetId="0">'note pg 2'!$A$1:$P$30</definedName>
  </definedNames>
  <calcPr fullCalcOnLoad="1"/>
</workbook>
</file>

<file path=xl/sharedStrings.xml><?xml version="1.0" encoding="utf-8"?>
<sst xmlns="http://schemas.openxmlformats.org/spreadsheetml/2006/main" count="217" uniqueCount="159">
  <si>
    <t>1.</t>
  </si>
  <si>
    <t>2.</t>
  </si>
  <si>
    <t>Other Income</t>
  </si>
  <si>
    <t>3.</t>
  </si>
  <si>
    <t>Total Expenditure</t>
  </si>
  <si>
    <t>a)</t>
  </si>
  <si>
    <t>b)</t>
  </si>
  <si>
    <t>c)</t>
  </si>
  <si>
    <t>Staff Cost</t>
  </si>
  <si>
    <t>d)</t>
  </si>
  <si>
    <t>Other expenditure</t>
  </si>
  <si>
    <t>4.</t>
  </si>
  <si>
    <t>5.</t>
  </si>
  <si>
    <t>6.</t>
  </si>
  <si>
    <t>7.</t>
  </si>
  <si>
    <t>8.</t>
  </si>
  <si>
    <t>9.</t>
  </si>
  <si>
    <t>10.</t>
  </si>
  <si>
    <t>f)</t>
  </si>
  <si>
    <t>g)</t>
  </si>
  <si>
    <t>e)</t>
  </si>
  <si>
    <t>(Rs. in Crore)</t>
  </si>
  <si>
    <t>Stores &amp; Spare parts consumed</t>
  </si>
  <si>
    <t>Power, Fuel &amp; Water</t>
  </si>
  <si>
    <t>Interest (Net)</t>
  </si>
  <si>
    <t>Net Sales/Income from operations</t>
  </si>
  <si>
    <t>ended on</t>
  </si>
  <si>
    <t>Consumption of raw materials</t>
  </si>
  <si>
    <t>(Increase)/Decrease in stock in trade</t>
  </si>
  <si>
    <t>Total</t>
  </si>
  <si>
    <t>Capital Employed</t>
  </si>
  <si>
    <t>Segmentwise Revenue, Results and Capital Employed, under Clause 41 of the</t>
  </si>
  <si>
    <t xml:space="preserve">Depreciation </t>
  </si>
  <si>
    <t>3 months</t>
  </si>
  <si>
    <t>Corresponding</t>
  </si>
  <si>
    <t>3 months in the</t>
  </si>
  <si>
    <t>previous year</t>
  </si>
  <si>
    <t>(Audited)</t>
  </si>
  <si>
    <t>Cement</t>
  </si>
  <si>
    <t>Previous</t>
  </si>
  <si>
    <t>Accounting</t>
  </si>
  <si>
    <t>year ended</t>
  </si>
  <si>
    <t>Aggregate of Non-promoter Shareholding</t>
  </si>
  <si>
    <t>No. of Shares ...............</t>
  </si>
  <si>
    <t>Percentage of Shareholding .............</t>
  </si>
  <si>
    <t xml:space="preserve">Segment Revenue : </t>
  </si>
  <si>
    <t>Less:</t>
  </si>
  <si>
    <t>i.   Interest</t>
  </si>
  <si>
    <t xml:space="preserve">    net of un-allocable income</t>
  </si>
  <si>
    <t xml:space="preserve">Segment Results : </t>
  </si>
  <si>
    <t>15.</t>
  </si>
  <si>
    <t xml:space="preserve">Paid-up equity share capital </t>
  </si>
  <si>
    <t>(Face value: Rs.10/- per Share)</t>
  </si>
  <si>
    <t>per share in Rs. - Not annualised</t>
  </si>
  <si>
    <t>(Segment Assets-Segment Liabilities)</t>
  </si>
  <si>
    <t>Textiles *</t>
  </si>
  <si>
    <t>*</t>
  </si>
  <si>
    <t>before Interest and Taxation</t>
  </si>
  <si>
    <t>Less: Inter segment Revenue</t>
  </si>
  <si>
    <t>CENTURY  TEXTILES  AND  INDUSTRIES  LIMITED</t>
  </si>
  <si>
    <t xml:space="preserve">Provision for Current Tax including Wealth Tax </t>
  </si>
  <si>
    <t>"Textiles" include Yarn, Cloth, Denim Cloth, Viscose Filament Yarn and Tyre Yarn</t>
  </si>
  <si>
    <t>**</t>
  </si>
  <si>
    <t>Freight, Forwarding, Octroi,  etc.</t>
  </si>
  <si>
    <t xml:space="preserve">Reserves excluding revaluation </t>
  </si>
  <si>
    <t xml:space="preserve">Net after Inter segment Revenue </t>
  </si>
  <si>
    <t>CENTURY TEXTILES AND INDUSTRIES LIMITED</t>
  </si>
  <si>
    <t>:  2  :</t>
  </si>
  <si>
    <t>Notes :</t>
  </si>
  <si>
    <t>1)</t>
  </si>
  <si>
    <t>2)</t>
  </si>
  <si>
    <t>3)</t>
  </si>
  <si>
    <t>4)</t>
  </si>
  <si>
    <t>5)</t>
  </si>
  <si>
    <t xml:space="preserve"> </t>
  </si>
  <si>
    <t>By order of the Board</t>
  </si>
  <si>
    <t>For Century Textiles and Industries Ltd.</t>
  </si>
  <si>
    <t>Place:  Mumbai</t>
  </si>
  <si>
    <t>B.L. Jain</t>
  </si>
  <si>
    <t xml:space="preserve">  Wholetime Director</t>
  </si>
  <si>
    <t>on 31.03.2004</t>
  </si>
  <si>
    <t>13.</t>
  </si>
  <si>
    <t>11.</t>
  </si>
  <si>
    <t>12.</t>
  </si>
  <si>
    <t>14.</t>
  </si>
  <si>
    <t>5,12,95,900</t>
  </si>
  <si>
    <t>ii. Other un-allocable expenditure</t>
  </si>
  <si>
    <t xml:space="preserve">Net adjustments including arrears of </t>
  </si>
  <si>
    <t>depreciation, in respect of earlier years</t>
  </si>
  <si>
    <t>% increase/</t>
  </si>
  <si>
    <t>decrease</t>
  </si>
  <si>
    <t>over prev.</t>
  </si>
  <si>
    <t>quarter</t>
  </si>
  <si>
    <t>year Prop.</t>
  </si>
  <si>
    <t>Cont….2</t>
  </si>
  <si>
    <t xml:space="preserve"> reserves (as per Balance Sheet)</t>
  </si>
  <si>
    <t xml:space="preserve">Basic and Diluted Earning </t>
  </si>
  <si>
    <t xml:space="preserve">Net Profit </t>
  </si>
  <si>
    <t>Pursuant to the order of Hon'ble Bombay High Court dated 16.01.2003, the Securities Premium Account is utilised at the end of each year</t>
  </si>
  <si>
    <t>31.12.2004</t>
  </si>
  <si>
    <t>Net sales / Income from operations</t>
  </si>
  <si>
    <t>16.</t>
  </si>
  <si>
    <t>17.</t>
  </si>
  <si>
    <t>(Net Sales / Income from operations)</t>
  </si>
  <si>
    <t>9 months</t>
  </si>
  <si>
    <t>Profit  before Tax (7-8-9)</t>
  </si>
  <si>
    <t>Gross Profit (3+4-5-6)</t>
  </si>
  <si>
    <t>Less:  Excise Duty</t>
  </si>
  <si>
    <t>Sales / Income from operations</t>
  </si>
  <si>
    <t>6)</t>
  </si>
  <si>
    <t>Regd. Office:  Century Bhavan, Dr. Annie Besant Road, Worli, Mumbai -  400030.</t>
  </si>
  <si>
    <t>5,18,72,620</t>
  </si>
  <si>
    <t xml:space="preserve">Others **  </t>
  </si>
  <si>
    <t>FOR THE YEAR ENDED 31ST MARCH, 2005</t>
  </si>
  <si>
    <t>Listing Agreement for the year ended 31st March, 2005</t>
  </si>
  <si>
    <t>31.03.2005</t>
  </si>
  <si>
    <t>31.03.2004</t>
  </si>
  <si>
    <t>on 31.03.2005</t>
  </si>
  <si>
    <t>will be liable to dividend distribution tax (including surcharge) on the total dividend for which provision has been made.  Dividend will be paid when declared</t>
  </si>
  <si>
    <t>by the Shareholders in accordance with law.</t>
  </si>
  <si>
    <t>(Previous year Rs.13.71 Crore) in accordance with the Central Government permission obtained in earlier years.</t>
  </si>
  <si>
    <t>7)</t>
  </si>
  <si>
    <t>8)</t>
  </si>
  <si>
    <t>The previous periods' figures have been regrouped / recast wherever necessary.</t>
  </si>
  <si>
    <t>9)</t>
  </si>
  <si>
    <t>The above results have been reviewed by the Audit Committee of the Board and approved by the Board at its meeting held on 3rd May 2005.</t>
  </si>
  <si>
    <t>Date :  03.05.2005</t>
  </si>
  <si>
    <t>31.03.2005, as against 20% (Twenty percent) in the previous year on the Equity Shares of the face value of Rs.10 each.  Further the company</t>
  </si>
  <si>
    <t xml:space="preserve">AUDITED FINANCIAL RESULTS </t>
  </si>
  <si>
    <t xml:space="preserve">Profit after depreciation but </t>
  </si>
  <si>
    <t>Profit Before Tax</t>
  </si>
  <si>
    <t>5,19,70,900</t>
  </si>
  <si>
    <t>Information on investor complaints for the quarter - (Nos.) : Opening balance - 0, New  -  9, Disposals -  9 , Closing balance - 0.</t>
  </si>
  <si>
    <t>Installation of two new digesters at Century Pulp and Paper division at a total outlay of about Rs.17 crore for processing wood chips to make Pulp.</t>
  </si>
  <si>
    <t>:  3  :</t>
  </si>
  <si>
    <t xml:space="preserve">"Others" include Salt, Chemicals,Floriculture,Shipping, etc.  </t>
  </si>
  <si>
    <t>Deferred Tax  ( See Note   3 )</t>
  </si>
  <si>
    <t>Less: Expenditure Capitalised</t>
  </si>
  <si>
    <t>@</t>
  </si>
  <si>
    <t>Sub-Total</t>
  </si>
  <si>
    <t>Pulp and Paper  @</t>
  </si>
  <si>
    <t>Total exports of the Company during the year amounted to Rs.391 Crore which are included in the Net Sales.  Such exports represent about 16% of the Net Sales.</t>
  </si>
  <si>
    <t>"Pulp and Paper" include Pulp and Writing &amp; Printing Paper</t>
  </si>
  <si>
    <t xml:space="preserve">Expansion of Cement capacity from existing 6.30 Million Ton per annum to 7.80 Million Ton per annum with a total outlay of about Rs.150 crore which is </t>
  </si>
  <si>
    <t>expected to be operational by third quarter of 2006-07.</t>
  </si>
  <si>
    <t>Less:  Inter Segment Profit</t>
  </si>
  <si>
    <t>Net adjustments in respect of earlier years includes provision for proportionate arrears of depreciation for prior years amounting to Rs.12.41 Crore</t>
  </si>
  <si>
    <t>Expansion of Denim fabric capacity by 10 Million Meters Per annum at a total outlay of Rs.140 crore including a 4 MW Power Generating Set</t>
  </si>
  <si>
    <t xml:space="preserve">Expansion of Paper capacity by 211 Ton per day based on waste paper / non-conventional raw material at a total outlay of Rs.385 crore including </t>
  </si>
  <si>
    <t xml:space="preserve">Installation of Thermal Power Plant of 10 MW capacity at Century Cement at a total outlay of about Rs.45 crore which is expected to be operational </t>
  </si>
  <si>
    <t>during first half of the Financial year 2006-07.</t>
  </si>
  <si>
    <t xml:space="preserve">towards net debit on account of Deferrred Tax. Net Deferred Tax Liability for the quarter and for the year ended 31st March 2005 amounted to Rs.11.99 Crore </t>
  </si>
  <si>
    <t>and Rs.40.16 Crore respectively.</t>
  </si>
  <si>
    <t>which is expected to be operational by last quarter of 2005-06.</t>
  </si>
  <si>
    <t xml:space="preserve">15 MW turbine, which is expected to be operational by the end of Financial Year 2006-07. </t>
  </si>
  <si>
    <t>The Company has decided on the following expansion / modernisation plans during the year 2004-2005 and till date :</t>
  </si>
  <si>
    <t>amounting to Rs.72.59 crore has been adjusted against General Reserve as recommended in the transitional provision of the said Accounting Standard.</t>
  </si>
  <si>
    <t xml:space="preserve">The Company has, in accordance with Accounting Standard (AS) - 28, identified impairment in value of its assets as on 1st April 2004 and the  resulting loss  </t>
  </si>
  <si>
    <t>The Board of Directors has recommended dividend @ 25% (Twenty Five Percent) on paid up equity share capital of the company for the year ended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</si>
</sst>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);\(0.00\)"/>
    <numFmt numFmtId="174" formatCode="0.00_);[Red]\(0.00\)"/>
    <numFmt numFmtId="175" formatCode="0.00;[Red]0.00"/>
    <numFmt numFmtId="176" formatCode="_(* #,##0.0_);_(* \(#,##0.0\);_(* &quot;-&quot;_);_(@_)"/>
    <numFmt numFmtId="177" formatCode="_(* #,##0.00_);_(* \(#,##0.00\);_(* &quot;-&quot;_);_(@_)"/>
    <numFmt numFmtId="178" formatCode="_(* #,##0.0_);_(* \(#,##0.0\);_(* &quot;-&quot;??_);_(@_)"/>
    <numFmt numFmtId="179" formatCode="_(* #,##0_);_(* \(#,##0\);_(* &quot;-&quot;??_);_(@_)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 quotePrefix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 quotePrefix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6" xfId="0" applyNumberFormat="1" applyFont="1" applyBorder="1" applyAlignment="1" quotePrefix="1">
      <alignment horizontal="left"/>
    </xf>
    <xf numFmtId="10" fontId="3" fillId="0" borderId="11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Continuous"/>
    </xf>
    <xf numFmtId="2" fontId="3" fillId="0" borderId="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43" fontId="0" fillId="0" borderId="8" xfId="15" applyFont="1" applyBorder="1" applyAlignment="1">
      <alignment/>
    </xf>
    <xf numFmtId="2" fontId="0" fillId="0" borderId="8" xfId="0" applyNumberFormat="1" applyFont="1" applyBorder="1" applyAlignment="1">
      <alignment horizontal="right"/>
    </xf>
    <xf numFmtId="10" fontId="0" fillId="0" borderId="8" xfId="0" applyNumberFormat="1" applyFont="1" applyBorder="1" applyAlignment="1" quotePrefix="1">
      <alignment horizontal="right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173" fontId="0" fillId="0" borderId="6" xfId="0" applyNumberFormat="1" applyFont="1" applyBorder="1" applyAlignment="1">
      <alignment/>
    </xf>
    <xf numFmtId="173" fontId="0" fillId="0" borderId="6" xfId="0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8" xfId="0" applyNumberFormat="1" applyFont="1" applyBorder="1" applyAlignment="1">
      <alignment horizontal="right"/>
    </xf>
    <xf numFmtId="173" fontId="0" fillId="0" borderId="8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9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3" fontId="0" fillId="0" borderId="5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10" fontId="0" fillId="0" borderId="6" xfId="0" applyNumberFormat="1" applyFont="1" applyBorder="1" applyAlignment="1" quotePrefix="1">
      <alignment horizontal="right"/>
    </xf>
    <xf numFmtId="2" fontId="0" fillId="0" borderId="6" xfId="15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15" applyNumberFormat="1" applyFont="1" applyBorder="1" applyAlignment="1">
      <alignment/>
    </xf>
    <xf numFmtId="0" fontId="0" fillId="0" borderId="11" xfId="15" applyNumberFormat="1" applyFont="1" applyBorder="1" applyAlignment="1">
      <alignment/>
    </xf>
    <xf numFmtId="0" fontId="0" fillId="0" borderId="6" xfId="15" applyNumberFormat="1" applyFont="1" applyBorder="1" applyAlignment="1">
      <alignment/>
    </xf>
    <xf numFmtId="43" fontId="0" fillId="0" borderId="9" xfId="15" applyFont="1" applyBorder="1" applyAlignment="1">
      <alignment/>
    </xf>
    <xf numFmtId="0" fontId="0" fillId="0" borderId="1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left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3" fontId="0" fillId="0" borderId="13" xfId="15" applyFont="1" applyBorder="1" applyAlignment="1">
      <alignment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4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7"/>
  <sheetViews>
    <sheetView workbookViewId="0" topLeftCell="K22">
      <selection activeCell="O32" sqref="O32"/>
    </sheetView>
  </sheetViews>
  <sheetFormatPr defaultColWidth="9.140625" defaultRowHeight="13.5" customHeight="1"/>
  <cols>
    <col min="1" max="1" width="1.7109375" style="105" customWidth="1"/>
    <col min="2" max="2" width="5.7109375" style="105" customWidth="1"/>
    <col min="3" max="8" width="9.140625" style="105" customWidth="1"/>
    <col min="9" max="9" width="14.8515625" style="105" customWidth="1"/>
    <col min="10" max="10" width="26.28125" style="105" customWidth="1"/>
    <col min="11" max="11" width="23.00390625" style="105" customWidth="1"/>
    <col min="12" max="14" width="9.140625" style="105" customWidth="1"/>
    <col min="15" max="15" width="12.00390625" style="105" customWidth="1"/>
    <col min="16" max="16" width="1.7109375" style="105" customWidth="1"/>
    <col min="17" max="17" width="9.140625" style="105" customWidth="1"/>
    <col min="18" max="18" width="5.00390625" style="105" customWidth="1"/>
    <col min="19" max="16384" width="9.140625" style="105" customWidth="1"/>
  </cols>
  <sheetData>
    <row r="1" ht="17.25" customHeight="1">
      <c r="I1" s="106"/>
    </row>
    <row r="2" spans="2:15" ht="22.5" customHeight="1">
      <c r="B2" s="120" t="s">
        <v>66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3.5" customHeight="1">
      <c r="B3" s="120" t="s">
        <v>67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0" ht="13.5" customHeight="1">
      <c r="B4" s="108" t="s">
        <v>68</v>
      </c>
      <c r="C4" s="108"/>
      <c r="D4" s="108"/>
      <c r="E4" s="108"/>
      <c r="F4" s="108"/>
      <c r="G4" s="108"/>
      <c r="H4" s="108"/>
      <c r="I4" s="108"/>
      <c r="J4" s="108"/>
    </row>
    <row r="5" spans="2:10" ht="13.5" customHeight="1">
      <c r="B5" s="108"/>
      <c r="C5" s="108"/>
      <c r="D5" s="108"/>
      <c r="E5" s="108"/>
      <c r="F5" s="108"/>
      <c r="G5" s="108"/>
      <c r="H5" s="108"/>
      <c r="I5" s="108"/>
      <c r="J5" s="108"/>
    </row>
    <row r="6" spans="2:10" ht="19.5" customHeight="1">
      <c r="B6" s="109" t="s">
        <v>69</v>
      </c>
      <c r="C6" s="105" t="s">
        <v>158</v>
      </c>
      <c r="E6" s="108"/>
      <c r="F6" s="108"/>
      <c r="G6" s="108"/>
      <c r="H6" s="108"/>
      <c r="I6" s="108"/>
      <c r="J6" s="108"/>
    </row>
    <row r="7" spans="2:10" ht="19.5" customHeight="1">
      <c r="B7" s="110"/>
      <c r="C7" s="105" t="s">
        <v>127</v>
      </c>
      <c r="E7" s="108"/>
      <c r="F7" s="108"/>
      <c r="G7" s="108"/>
      <c r="H7" s="108"/>
      <c r="I7" s="108"/>
      <c r="J7" s="108"/>
    </row>
    <row r="8" spans="2:10" ht="19.5" customHeight="1">
      <c r="B8" s="110"/>
      <c r="C8" s="105" t="s">
        <v>118</v>
      </c>
      <c r="E8" s="108"/>
      <c r="F8" s="108"/>
      <c r="G8" s="108"/>
      <c r="H8" s="108"/>
      <c r="I8" s="108"/>
      <c r="J8" s="108"/>
    </row>
    <row r="9" spans="2:10" ht="19.5" customHeight="1">
      <c r="B9" s="108"/>
      <c r="C9" s="111" t="s">
        <v>119</v>
      </c>
      <c r="D9" s="108"/>
      <c r="E9" s="108"/>
      <c r="F9" s="108"/>
      <c r="G9" s="108"/>
      <c r="H9" s="108"/>
      <c r="I9" s="108"/>
      <c r="J9" s="108"/>
    </row>
    <row r="10" spans="2:10" ht="13.5" customHeight="1">
      <c r="B10" s="108"/>
      <c r="C10" s="111"/>
      <c r="D10" s="108"/>
      <c r="E10" s="108"/>
      <c r="F10" s="108"/>
      <c r="G10" s="108"/>
      <c r="H10" s="108"/>
      <c r="I10" s="108"/>
      <c r="J10" s="108"/>
    </row>
    <row r="11" spans="2:3" ht="15.75" customHeight="1">
      <c r="B11" s="109" t="s">
        <v>70</v>
      </c>
      <c r="C11" s="112" t="s">
        <v>141</v>
      </c>
    </row>
    <row r="12" ht="15.75" customHeight="1">
      <c r="B12" s="109"/>
    </row>
    <row r="13" spans="2:3" ht="19.5" customHeight="1">
      <c r="B13" s="109" t="s">
        <v>71</v>
      </c>
      <c r="C13" s="113" t="s">
        <v>98</v>
      </c>
    </row>
    <row r="14" spans="2:3" ht="19.5" customHeight="1">
      <c r="B14" s="109"/>
      <c r="C14" s="105" t="s">
        <v>151</v>
      </c>
    </row>
    <row r="15" spans="2:3" ht="19.5" customHeight="1">
      <c r="B15" s="107"/>
      <c r="C15" s="105" t="s">
        <v>152</v>
      </c>
    </row>
    <row r="16" ht="15.75" customHeight="1">
      <c r="B16" s="107"/>
    </row>
    <row r="17" spans="2:3" ht="19.5" customHeight="1">
      <c r="B17" s="109" t="s">
        <v>72</v>
      </c>
      <c r="C17" s="114" t="s">
        <v>146</v>
      </c>
    </row>
    <row r="18" spans="2:3" ht="19.5" customHeight="1">
      <c r="B18" s="107"/>
      <c r="C18" s="105" t="s">
        <v>120</v>
      </c>
    </row>
    <row r="19" ht="15.75" customHeight="1">
      <c r="B19" s="107"/>
    </row>
    <row r="20" spans="2:3" ht="18.75" customHeight="1">
      <c r="B20" s="109" t="s">
        <v>73</v>
      </c>
      <c r="C20" s="105" t="s">
        <v>155</v>
      </c>
    </row>
    <row r="21" spans="2:4" ht="19.5" customHeight="1">
      <c r="B21" s="109"/>
      <c r="C21" s="107" t="s">
        <v>5</v>
      </c>
      <c r="D21" s="105" t="s">
        <v>147</v>
      </c>
    </row>
    <row r="22" spans="2:4" ht="19.5" customHeight="1">
      <c r="B22" s="109"/>
      <c r="C22" s="109"/>
      <c r="D22" s="105" t="s">
        <v>153</v>
      </c>
    </row>
    <row r="23" spans="2:4" ht="18" customHeight="1">
      <c r="B23" s="109"/>
      <c r="C23" s="107" t="s">
        <v>6</v>
      </c>
      <c r="D23" s="105" t="s">
        <v>143</v>
      </c>
    </row>
    <row r="24" spans="2:4" ht="19.5" customHeight="1">
      <c r="B24" s="109"/>
      <c r="C24" s="109"/>
      <c r="D24" s="105" t="s">
        <v>144</v>
      </c>
    </row>
    <row r="25" spans="2:4" ht="19.5" customHeight="1">
      <c r="B25" s="109"/>
      <c r="C25" s="107" t="s">
        <v>7</v>
      </c>
      <c r="D25" s="105" t="s">
        <v>149</v>
      </c>
    </row>
    <row r="26" spans="2:4" ht="19.5" customHeight="1">
      <c r="B26" s="109"/>
      <c r="C26" s="109"/>
      <c r="D26" s="105" t="s">
        <v>150</v>
      </c>
    </row>
    <row r="27" spans="2:4" ht="19.5" customHeight="1">
      <c r="B27" s="109"/>
      <c r="C27" s="107" t="s">
        <v>9</v>
      </c>
      <c r="D27" s="105" t="s">
        <v>148</v>
      </c>
    </row>
    <row r="28" spans="2:4" ht="19.5" customHeight="1">
      <c r="B28" s="109"/>
      <c r="C28" s="109"/>
      <c r="D28" s="105" t="s">
        <v>154</v>
      </c>
    </row>
    <row r="29" spans="2:4" ht="19.5" customHeight="1">
      <c r="B29" s="109"/>
      <c r="C29" s="107" t="s">
        <v>20</v>
      </c>
      <c r="D29" s="105" t="s">
        <v>133</v>
      </c>
    </row>
    <row r="30" spans="2:3" ht="19.5" customHeight="1">
      <c r="B30" s="109"/>
      <c r="C30" s="107"/>
    </row>
    <row r="31" spans="2:3" ht="19.5" customHeight="1">
      <c r="B31" s="109"/>
      <c r="C31" s="107"/>
    </row>
    <row r="32" spans="2:3" ht="19.5" customHeight="1">
      <c r="B32" s="109"/>
      <c r="C32" s="107"/>
    </row>
    <row r="33" spans="2:3" ht="19.5" customHeight="1">
      <c r="B33" s="109"/>
      <c r="C33" s="107"/>
    </row>
    <row r="34" spans="2:3" ht="19.5" customHeight="1">
      <c r="B34" s="109"/>
      <c r="C34" s="107"/>
    </row>
    <row r="35" spans="2:3" ht="19.5" customHeight="1">
      <c r="B35" s="109"/>
      <c r="C35" s="107"/>
    </row>
    <row r="36" spans="2:3" ht="19.5" customHeight="1">
      <c r="B36" s="109"/>
      <c r="C36" s="107"/>
    </row>
    <row r="37" spans="2:3" ht="19.5" customHeight="1">
      <c r="B37" s="109"/>
      <c r="C37" s="107"/>
    </row>
    <row r="38" spans="2:3" ht="19.5" customHeight="1">
      <c r="B38" s="109"/>
      <c r="C38" s="107"/>
    </row>
    <row r="39" spans="2:3" ht="10.5" customHeight="1">
      <c r="B39" s="109"/>
      <c r="C39" s="114"/>
    </row>
    <row r="40" spans="2:15" ht="19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2:15" ht="19.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ht="19.5" customHeight="1">
      <c r="B42" s="109"/>
    </row>
    <row r="43" ht="19.5" customHeight="1">
      <c r="B43" s="109"/>
    </row>
    <row r="44" ht="20.25" customHeight="1">
      <c r="B44" s="109"/>
    </row>
    <row r="45" spans="2:3" ht="13.5" customHeight="1">
      <c r="B45" s="109"/>
      <c r="C45" s="114"/>
    </row>
    <row r="46" ht="15.75" customHeight="1">
      <c r="B46" s="109"/>
    </row>
    <row r="47" ht="13.5" customHeight="1">
      <c r="B47" s="109"/>
    </row>
    <row r="48" ht="15.75" customHeight="1">
      <c r="B48" s="107"/>
    </row>
    <row r="49" ht="16.5" customHeight="1">
      <c r="B49" s="107"/>
    </row>
    <row r="50" ht="15.75" customHeight="1">
      <c r="B50" s="107"/>
    </row>
    <row r="51" ht="15.75" customHeight="1">
      <c r="B51" s="107"/>
    </row>
    <row r="52" spans="2:11" ht="19.5" customHeight="1">
      <c r="B52" s="107"/>
      <c r="K52" s="107"/>
    </row>
    <row r="53" spans="2:11" ht="19.5" customHeight="1">
      <c r="B53" s="107"/>
      <c r="K53" s="107"/>
    </row>
    <row r="54" spans="2:11" ht="13.5" customHeight="1">
      <c r="B54" s="107"/>
      <c r="K54" s="107"/>
    </row>
    <row r="55" spans="2:11" ht="13.5" customHeight="1">
      <c r="B55" s="113"/>
      <c r="K55" s="107"/>
    </row>
    <row r="56" spans="2:11" ht="13.5" customHeight="1">
      <c r="B56" s="113"/>
      <c r="K56" s="107"/>
    </row>
    <row r="57" ht="13.5" customHeight="1">
      <c r="B57" s="107"/>
    </row>
    <row r="58" ht="13.5" customHeight="1">
      <c r="B58" s="107"/>
    </row>
    <row r="59" ht="13.5" customHeight="1">
      <c r="B59" s="107"/>
    </row>
    <row r="60" ht="13.5" customHeight="1">
      <c r="B60" s="109"/>
    </row>
    <row r="61" ht="13.5" customHeight="1">
      <c r="B61" s="107"/>
    </row>
    <row r="62" spans="2:3" ht="13.5" customHeight="1">
      <c r="B62" s="107"/>
      <c r="C62" s="105" t="s">
        <v>74</v>
      </c>
    </row>
    <row r="63" ht="13.5" customHeight="1">
      <c r="B63" s="107"/>
    </row>
    <row r="64" ht="13.5" customHeight="1">
      <c r="B64" s="107"/>
    </row>
    <row r="65" ht="13.5" customHeight="1">
      <c r="B65" s="107"/>
    </row>
    <row r="66" ht="13.5" customHeight="1">
      <c r="B66" s="107"/>
    </row>
    <row r="67" ht="13.5" customHeight="1">
      <c r="B67" s="109"/>
    </row>
    <row r="68" ht="13.5" customHeight="1">
      <c r="B68" s="107"/>
    </row>
    <row r="69" ht="13.5" customHeight="1">
      <c r="B69" s="107"/>
    </row>
    <row r="70" ht="13.5" customHeight="1">
      <c r="B70" s="107"/>
    </row>
    <row r="71" ht="13.5" customHeight="1">
      <c r="B71" s="107"/>
    </row>
    <row r="72" ht="13.5" customHeight="1">
      <c r="B72" s="109"/>
    </row>
    <row r="73" ht="13.5" customHeight="1">
      <c r="B73" s="107"/>
    </row>
    <row r="74" ht="13.5" customHeight="1">
      <c r="B74" s="107"/>
    </row>
    <row r="75" ht="13.5" customHeight="1">
      <c r="B75" s="107"/>
    </row>
    <row r="76" ht="13.5" customHeight="1">
      <c r="B76" s="107"/>
    </row>
    <row r="77" ht="13.5" customHeight="1">
      <c r="B77" s="107"/>
    </row>
    <row r="78" ht="13.5" customHeight="1">
      <c r="B78" s="107"/>
    </row>
    <row r="79" ht="13.5" customHeight="1">
      <c r="B79" s="107"/>
    </row>
    <row r="80" ht="13.5" customHeight="1">
      <c r="B80" s="107"/>
    </row>
    <row r="81" ht="13.5" customHeight="1">
      <c r="B81" s="107"/>
    </row>
    <row r="82" ht="13.5" customHeight="1">
      <c r="B82" s="107"/>
    </row>
    <row r="83" ht="13.5" customHeight="1">
      <c r="B83" s="107"/>
    </row>
    <row r="84" ht="13.5" customHeight="1">
      <c r="B84" s="107"/>
    </row>
    <row r="85" ht="13.5" customHeight="1">
      <c r="B85" s="107"/>
    </row>
    <row r="86" ht="13.5" customHeight="1">
      <c r="B86" s="107"/>
    </row>
    <row r="87" ht="13.5" customHeight="1">
      <c r="B87" s="107"/>
    </row>
  </sheetData>
  <sheetProtection password="CEB8" sheet="1" objects="1" scenarios="1"/>
  <mergeCells count="4">
    <mergeCell ref="B2:O2"/>
    <mergeCell ref="B3:O3"/>
    <mergeCell ref="B40:O40"/>
    <mergeCell ref="B41:O41"/>
  </mergeCells>
  <printOptions/>
  <pageMargins left="0.25" right="0" top="0.25" bottom="0" header="0" footer="0"/>
  <pageSetup orientation="landscape" paperSize="9" scale="85" r:id="rId1"/>
  <rowBreaks count="1" manualBreakCount="1">
    <brk id="3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B13" sqref="B13"/>
    </sheetView>
  </sheetViews>
  <sheetFormatPr defaultColWidth="9.140625" defaultRowHeight="13.5" customHeight="1"/>
  <cols>
    <col min="1" max="1" width="5.7109375" style="117" customWidth="1"/>
    <col min="2" max="7" width="9.140625" style="117" customWidth="1"/>
    <col min="8" max="8" width="14.8515625" style="117" customWidth="1"/>
    <col min="9" max="9" width="26.28125" style="117" customWidth="1"/>
    <col min="10" max="10" width="23.00390625" style="117" customWidth="1"/>
    <col min="11" max="13" width="9.140625" style="117" customWidth="1"/>
    <col min="14" max="14" width="12.00390625" style="117" customWidth="1"/>
    <col min="15" max="16" width="9.140625" style="117" customWidth="1"/>
    <col min="17" max="17" width="5.00390625" style="117" customWidth="1"/>
    <col min="18" max="16384" width="9.140625" style="117" customWidth="1"/>
  </cols>
  <sheetData>
    <row r="1" spans="1:2" ht="10.5" customHeight="1">
      <c r="A1" s="115"/>
      <c r="B1" s="116"/>
    </row>
    <row r="2" spans="1:14" ht="19.5" customHeight="1">
      <c r="A2" s="121" t="s">
        <v>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9.5" customHeight="1">
      <c r="A3" s="121" t="s">
        <v>134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ht="19.5" customHeight="1">
      <c r="A4" s="115"/>
    </row>
    <row r="5" spans="1:2" ht="19.5" customHeight="1">
      <c r="A5" s="115" t="s">
        <v>109</v>
      </c>
      <c r="B5" s="117" t="s">
        <v>157</v>
      </c>
    </row>
    <row r="6" spans="1:2" ht="20.25" customHeight="1">
      <c r="A6" s="115"/>
      <c r="B6" s="117" t="s">
        <v>156</v>
      </c>
    </row>
    <row r="7" spans="1:2" ht="13.5" customHeight="1">
      <c r="A7" s="115"/>
      <c r="B7" s="116"/>
    </row>
    <row r="8" spans="1:2" ht="15.75" customHeight="1">
      <c r="A8" s="115" t="s">
        <v>121</v>
      </c>
      <c r="B8" s="117" t="s">
        <v>132</v>
      </c>
    </row>
    <row r="9" ht="13.5" customHeight="1">
      <c r="A9" s="115"/>
    </row>
    <row r="10" spans="1:2" ht="15.75" customHeight="1">
      <c r="A10" s="118" t="s">
        <v>122</v>
      </c>
      <c r="B10" s="117" t="s">
        <v>123</v>
      </c>
    </row>
    <row r="11" ht="16.5" customHeight="1">
      <c r="A11" s="118"/>
    </row>
    <row r="12" spans="1:2" ht="15.75" customHeight="1">
      <c r="A12" s="118" t="s">
        <v>124</v>
      </c>
      <c r="B12" s="117" t="s">
        <v>125</v>
      </c>
    </row>
    <row r="13" ht="15.75" customHeight="1">
      <c r="A13" s="118"/>
    </row>
    <row r="14" spans="1:10" ht="19.5" customHeight="1">
      <c r="A14" s="118"/>
      <c r="J14" s="118" t="s">
        <v>75</v>
      </c>
    </row>
    <row r="15" spans="1:10" ht="19.5" customHeight="1">
      <c r="A15" s="118"/>
      <c r="J15" s="118" t="s">
        <v>76</v>
      </c>
    </row>
    <row r="16" spans="1:10" ht="13.5" customHeight="1">
      <c r="A16" s="118"/>
      <c r="J16" s="118"/>
    </row>
    <row r="17" spans="1:10" ht="13.5" customHeight="1">
      <c r="A17" s="119" t="s">
        <v>77</v>
      </c>
      <c r="J17" s="118" t="s">
        <v>78</v>
      </c>
    </row>
    <row r="18" spans="1:10" ht="13.5" customHeight="1">
      <c r="A18" s="119" t="s">
        <v>126</v>
      </c>
      <c r="J18" s="118" t="s">
        <v>79</v>
      </c>
    </row>
    <row r="19" ht="13.5" customHeight="1">
      <c r="A19" s="118"/>
    </row>
    <row r="20" ht="13.5" customHeight="1">
      <c r="A20" s="118"/>
    </row>
    <row r="21" ht="13.5" customHeight="1">
      <c r="A21" s="118"/>
    </row>
    <row r="22" ht="13.5" customHeight="1">
      <c r="A22" s="115"/>
    </row>
    <row r="23" ht="13.5" customHeight="1">
      <c r="A23" s="118"/>
    </row>
    <row r="24" spans="1:2" ht="13.5" customHeight="1">
      <c r="A24" s="118"/>
      <c r="B24" s="117" t="s">
        <v>74</v>
      </c>
    </row>
    <row r="25" ht="13.5" customHeight="1">
      <c r="A25" s="118"/>
    </row>
    <row r="26" ht="13.5" customHeight="1">
      <c r="A26" s="118"/>
    </row>
    <row r="27" ht="13.5" customHeight="1">
      <c r="A27" s="118"/>
    </row>
    <row r="28" ht="13.5" customHeight="1">
      <c r="A28" s="118"/>
    </row>
    <row r="29" ht="13.5" customHeight="1">
      <c r="A29" s="115"/>
    </row>
    <row r="30" ht="13.5" customHeight="1">
      <c r="A30" s="118"/>
    </row>
    <row r="31" ht="13.5" customHeight="1">
      <c r="A31" s="118"/>
    </row>
    <row r="32" ht="13.5" customHeight="1">
      <c r="A32" s="118"/>
    </row>
    <row r="33" ht="13.5" customHeight="1">
      <c r="A33" s="118"/>
    </row>
    <row r="34" ht="13.5" customHeight="1">
      <c r="A34" s="115"/>
    </row>
    <row r="35" ht="13.5" customHeight="1">
      <c r="A35" s="118"/>
    </row>
    <row r="36" ht="13.5" customHeight="1">
      <c r="A36" s="118"/>
    </row>
    <row r="37" ht="13.5" customHeight="1">
      <c r="A37" s="118"/>
    </row>
    <row r="38" ht="13.5" customHeight="1">
      <c r="A38" s="118"/>
    </row>
    <row r="39" ht="13.5" customHeight="1">
      <c r="A39" s="118"/>
    </row>
    <row r="40" ht="13.5" customHeight="1">
      <c r="A40" s="118"/>
    </row>
    <row r="41" ht="13.5" customHeight="1">
      <c r="A41" s="118"/>
    </row>
    <row r="42" ht="13.5" customHeight="1">
      <c r="A42" s="118"/>
    </row>
    <row r="43" ht="13.5" customHeight="1">
      <c r="A43" s="118"/>
    </row>
    <row r="44" ht="13.5" customHeight="1">
      <c r="A44" s="118"/>
    </row>
    <row r="45" ht="13.5" customHeight="1">
      <c r="A45" s="118"/>
    </row>
    <row r="46" ht="13.5" customHeight="1">
      <c r="A46" s="118"/>
    </row>
    <row r="47" ht="13.5" customHeight="1">
      <c r="A47" s="118"/>
    </row>
    <row r="48" ht="13.5" customHeight="1">
      <c r="A48" s="118"/>
    </row>
    <row r="49" ht="13.5" customHeight="1">
      <c r="A49" s="118"/>
    </row>
  </sheetData>
  <sheetProtection password="CEB8" sheet="1" objects="1" scenarios="1"/>
  <mergeCells count="2">
    <mergeCell ref="A3:N3"/>
    <mergeCell ref="A2:N2"/>
  </mergeCells>
  <printOptions horizontalCentered="1" verticalCentered="1"/>
  <pageMargins left="0.5" right="0" top="0.25" bottom="0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3.57421875" style="5" customWidth="1"/>
    <col min="3" max="3" width="34.57421875" style="5" customWidth="1"/>
    <col min="4" max="4" width="10.28125" style="5" hidden="1" customWidth="1"/>
    <col min="5" max="6" width="10.421875" style="5" customWidth="1"/>
    <col min="7" max="7" width="12.7109375" style="5" customWidth="1"/>
    <col min="8" max="8" width="12.00390625" style="5" customWidth="1"/>
    <col min="9" max="9" width="12.28125" style="5" customWidth="1"/>
    <col min="10" max="10" width="10.28125" style="5" hidden="1" customWidth="1"/>
    <col min="11" max="11" width="2.140625" style="5" customWidth="1"/>
    <col min="12" max="12" width="2.421875" style="5" customWidth="1"/>
    <col min="13" max="13" width="32.421875" style="5" customWidth="1"/>
    <col min="14" max="14" width="10.28125" style="5" hidden="1" customWidth="1"/>
    <col min="15" max="15" width="9.8515625" style="5" bestFit="1" customWidth="1"/>
    <col min="16" max="16" width="9.57421875" style="5" customWidth="1"/>
    <col min="17" max="17" width="12.8515625" style="5" customWidth="1"/>
    <col min="18" max="18" width="12.00390625" style="5" customWidth="1"/>
    <col min="19" max="19" width="11.8515625" style="5" customWidth="1"/>
    <col min="20" max="20" width="0.13671875" style="5" hidden="1" customWidth="1"/>
    <col min="21" max="21" width="1.1484375" style="5" customWidth="1"/>
    <col min="22" max="22" width="4.00390625" style="5" customWidth="1"/>
    <col min="23" max="16384" width="9.140625" style="5" customWidth="1"/>
  </cols>
  <sheetData>
    <row r="1" spans="3:18" ht="18" customHeight="1">
      <c r="C1" s="52"/>
      <c r="D1" s="52"/>
      <c r="E1" s="67"/>
      <c r="F1" s="67"/>
      <c r="G1" s="68"/>
      <c r="K1" s="42"/>
      <c r="M1" s="6"/>
      <c r="N1" s="6"/>
      <c r="O1" s="6"/>
      <c r="P1" s="6"/>
      <c r="Q1" s="6"/>
      <c r="R1" s="6"/>
    </row>
    <row r="2" spans="1:20" ht="25.5" customHeight="1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7"/>
      <c r="L2" s="125" t="s">
        <v>110</v>
      </c>
      <c r="M2" s="125"/>
      <c r="N2" s="125"/>
      <c r="O2" s="125"/>
      <c r="P2" s="125"/>
      <c r="Q2" s="125"/>
      <c r="R2" s="125"/>
      <c r="S2" s="125"/>
      <c r="T2" s="3"/>
    </row>
    <row r="3" spans="1:20" ht="13.5" customHeight="1">
      <c r="A3" s="4" t="s">
        <v>128</v>
      </c>
      <c r="B3" s="4"/>
      <c r="C3" s="1"/>
      <c r="D3" s="1"/>
      <c r="E3" s="1"/>
      <c r="F3" s="1"/>
      <c r="G3" s="1"/>
      <c r="H3" s="1"/>
      <c r="I3" s="1"/>
      <c r="J3" s="1"/>
      <c r="K3" s="2"/>
      <c r="L3" s="1" t="s">
        <v>31</v>
      </c>
      <c r="M3" s="1"/>
      <c r="N3" s="1"/>
      <c r="O3" s="1"/>
      <c r="P3" s="1"/>
      <c r="Q3" s="1"/>
      <c r="R3" s="1"/>
      <c r="S3" s="1"/>
      <c r="T3" s="1"/>
    </row>
    <row r="4" spans="1:20" ht="13.5" customHeight="1">
      <c r="A4" s="4" t="s">
        <v>113</v>
      </c>
      <c r="B4" s="1"/>
      <c r="C4" s="1"/>
      <c r="D4" s="1"/>
      <c r="E4" s="1"/>
      <c r="F4" s="1"/>
      <c r="G4" s="1"/>
      <c r="H4" s="1"/>
      <c r="I4" s="1"/>
      <c r="J4" s="1"/>
      <c r="K4" s="2"/>
      <c r="L4" s="37" t="s">
        <v>114</v>
      </c>
      <c r="M4" s="1"/>
      <c r="N4" s="1"/>
      <c r="O4" s="1"/>
      <c r="P4" s="1"/>
      <c r="Q4" s="1"/>
      <c r="R4" s="1"/>
      <c r="S4" s="1"/>
      <c r="T4" s="1"/>
    </row>
    <row r="5" spans="7:19" ht="10.5" customHeight="1">
      <c r="G5" s="9"/>
      <c r="I5" s="5" t="s">
        <v>21</v>
      </c>
      <c r="K5" s="10"/>
      <c r="L5" s="9"/>
      <c r="M5" s="9"/>
      <c r="N5" s="9"/>
      <c r="O5" s="9"/>
      <c r="P5" s="9"/>
      <c r="Q5" s="9"/>
      <c r="R5" s="9"/>
      <c r="S5" s="5" t="s">
        <v>21</v>
      </c>
    </row>
    <row r="6" spans="1:20" ht="10.5" customHeight="1">
      <c r="A6" s="11"/>
      <c r="B6" s="12"/>
      <c r="C6" s="13"/>
      <c r="D6" s="13"/>
      <c r="E6" s="13"/>
      <c r="F6" s="15"/>
      <c r="G6" s="15" t="s">
        <v>34</v>
      </c>
      <c r="H6" s="15"/>
      <c r="I6" s="14" t="s">
        <v>39</v>
      </c>
      <c r="J6" s="14"/>
      <c r="K6" s="16"/>
      <c r="M6" s="16"/>
      <c r="N6" s="16"/>
      <c r="O6" s="16"/>
      <c r="P6" s="16"/>
      <c r="Q6" s="15" t="s">
        <v>34</v>
      </c>
      <c r="R6" s="15"/>
      <c r="S6" s="14" t="s">
        <v>39</v>
      </c>
      <c r="T6" s="14"/>
    </row>
    <row r="7" spans="1:20" ht="10.5" customHeight="1">
      <c r="A7" s="17"/>
      <c r="B7" s="10"/>
      <c r="C7" s="33"/>
      <c r="D7" s="53" t="s">
        <v>89</v>
      </c>
      <c r="E7" s="53"/>
      <c r="F7" s="18"/>
      <c r="G7" s="18" t="s">
        <v>35</v>
      </c>
      <c r="H7" s="18" t="s">
        <v>40</v>
      </c>
      <c r="I7" s="18" t="s">
        <v>40</v>
      </c>
      <c r="J7" s="53" t="s">
        <v>89</v>
      </c>
      <c r="K7" s="16"/>
      <c r="M7" s="16"/>
      <c r="N7" s="53" t="s">
        <v>89</v>
      </c>
      <c r="O7" s="53"/>
      <c r="P7" s="53"/>
      <c r="Q7" s="18" t="s">
        <v>35</v>
      </c>
      <c r="R7" s="18" t="s">
        <v>40</v>
      </c>
      <c r="S7" s="18" t="s">
        <v>40</v>
      </c>
      <c r="T7" s="53" t="s">
        <v>89</v>
      </c>
    </row>
    <row r="8" spans="1:20" ht="10.5" customHeight="1">
      <c r="A8" s="17"/>
      <c r="B8" s="10"/>
      <c r="C8" s="16"/>
      <c r="D8" s="16" t="s">
        <v>90</v>
      </c>
      <c r="E8" s="18" t="s">
        <v>104</v>
      </c>
      <c r="F8" s="18" t="s">
        <v>33</v>
      </c>
      <c r="G8" s="19" t="s">
        <v>36</v>
      </c>
      <c r="H8" s="18" t="s">
        <v>41</v>
      </c>
      <c r="I8" s="18" t="s">
        <v>41</v>
      </c>
      <c r="J8" s="29" t="s">
        <v>90</v>
      </c>
      <c r="K8" s="16"/>
      <c r="L8" s="17"/>
      <c r="M8" s="16"/>
      <c r="N8" s="16" t="s">
        <v>90</v>
      </c>
      <c r="O8" s="18" t="s">
        <v>104</v>
      </c>
      <c r="P8" s="18" t="s">
        <v>33</v>
      </c>
      <c r="Q8" s="19" t="s">
        <v>36</v>
      </c>
      <c r="R8" s="18" t="s">
        <v>41</v>
      </c>
      <c r="S8" s="18" t="s">
        <v>41</v>
      </c>
      <c r="T8" s="29" t="s">
        <v>90</v>
      </c>
    </row>
    <row r="9" spans="1:20" ht="10.5" customHeight="1">
      <c r="A9" s="17"/>
      <c r="B9" s="10"/>
      <c r="C9" s="16"/>
      <c r="D9" s="16" t="s">
        <v>91</v>
      </c>
      <c r="E9" s="18" t="s">
        <v>26</v>
      </c>
      <c r="F9" s="18" t="s">
        <v>26</v>
      </c>
      <c r="G9" s="19" t="s">
        <v>26</v>
      </c>
      <c r="H9" s="18" t="s">
        <v>117</v>
      </c>
      <c r="I9" s="18" t="s">
        <v>80</v>
      </c>
      <c r="J9" s="29" t="s">
        <v>91</v>
      </c>
      <c r="K9" s="10"/>
      <c r="L9" s="17"/>
      <c r="M9" s="16"/>
      <c r="N9" s="16" t="s">
        <v>91</v>
      </c>
      <c r="O9" s="18" t="s">
        <v>26</v>
      </c>
      <c r="P9" s="18" t="s">
        <v>26</v>
      </c>
      <c r="Q9" s="19" t="s">
        <v>26</v>
      </c>
      <c r="R9" s="18" t="s">
        <v>117</v>
      </c>
      <c r="S9" s="18" t="s">
        <v>80</v>
      </c>
      <c r="T9" s="29" t="s">
        <v>91</v>
      </c>
    </row>
    <row r="10" spans="1:20" ht="10.5" customHeight="1">
      <c r="A10" s="20"/>
      <c r="B10" s="9"/>
      <c r="C10" s="21"/>
      <c r="D10" s="21" t="s">
        <v>92</v>
      </c>
      <c r="E10" s="22" t="s">
        <v>99</v>
      </c>
      <c r="F10" s="22" t="s">
        <v>115</v>
      </c>
      <c r="G10" s="18" t="s">
        <v>116</v>
      </c>
      <c r="H10" s="22" t="s">
        <v>37</v>
      </c>
      <c r="I10" s="18" t="s">
        <v>37</v>
      </c>
      <c r="J10" s="64" t="s">
        <v>93</v>
      </c>
      <c r="K10" s="16"/>
      <c r="L10" s="20"/>
      <c r="M10" s="21"/>
      <c r="N10" s="21" t="s">
        <v>92</v>
      </c>
      <c r="O10" s="22" t="s">
        <v>99</v>
      </c>
      <c r="P10" s="22" t="s">
        <v>115</v>
      </c>
      <c r="Q10" s="22" t="s">
        <v>116</v>
      </c>
      <c r="R10" s="22" t="s">
        <v>37</v>
      </c>
      <c r="S10" s="22" t="s">
        <v>37</v>
      </c>
      <c r="T10" s="64" t="s">
        <v>93</v>
      </c>
    </row>
    <row r="11" spans="1:20" ht="18" customHeight="1">
      <c r="A11" s="23" t="s">
        <v>0</v>
      </c>
      <c r="B11" s="12" t="s">
        <v>108</v>
      </c>
      <c r="C11" s="13"/>
      <c r="D11" s="59">
        <f>ROUND(G11/H13*100-100,2)</f>
        <v>-71</v>
      </c>
      <c r="E11" s="77">
        <v>2037.59</v>
      </c>
      <c r="F11" s="43">
        <v>767.7</v>
      </c>
      <c r="G11" s="90">
        <v>712.37</v>
      </c>
      <c r="H11" s="82">
        <v>2805.29</v>
      </c>
      <c r="I11" s="43">
        <v>2516.94</v>
      </c>
      <c r="J11" s="59">
        <f>ROUND(G11/(I11/4)*100-100,2)</f>
        <v>13.21</v>
      </c>
      <c r="K11" s="16"/>
      <c r="L11" s="36" t="s">
        <v>0</v>
      </c>
      <c r="M11" s="12" t="s">
        <v>45</v>
      </c>
      <c r="N11" s="24"/>
      <c r="O11" s="11"/>
      <c r="P11" s="11"/>
      <c r="Q11" s="11"/>
      <c r="R11" s="11"/>
      <c r="S11" s="24"/>
      <c r="T11" s="24"/>
    </row>
    <row r="12" spans="1:20" ht="14.25" customHeight="1">
      <c r="A12" s="25" t="s">
        <v>1</v>
      </c>
      <c r="B12" s="5" t="s">
        <v>107</v>
      </c>
      <c r="E12" s="76">
        <v>251.27</v>
      </c>
      <c r="F12" s="93">
        <v>97.93</v>
      </c>
      <c r="G12" s="91">
        <v>90.43</v>
      </c>
      <c r="H12" s="83">
        <v>349.2</v>
      </c>
      <c r="I12" s="50">
        <v>320.93</v>
      </c>
      <c r="J12" s="45">
        <f>ROUND(G14/(I14/4)*100-100,2)</f>
        <v>46.48</v>
      </c>
      <c r="K12" s="29"/>
      <c r="L12" s="28"/>
      <c r="M12" s="27" t="s">
        <v>103</v>
      </c>
      <c r="P12" s="17"/>
      <c r="Q12" s="17"/>
      <c r="R12" s="17"/>
      <c r="S12" s="29"/>
      <c r="T12" s="45">
        <f aca="true" t="shared" si="0" ref="T12:T18">ROUND(Q13/(S13/4)*100-100,2)</f>
        <v>9.13</v>
      </c>
    </row>
    <row r="13" spans="1:20" ht="18" customHeight="1">
      <c r="A13" s="25" t="s">
        <v>3</v>
      </c>
      <c r="B13" s="5" t="s">
        <v>100</v>
      </c>
      <c r="E13" s="78">
        <f>SUM(E11-E12)</f>
        <v>1786.32</v>
      </c>
      <c r="F13" s="43">
        <f>SUM(F11-F12)</f>
        <v>669.77</v>
      </c>
      <c r="G13" s="92">
        <f>SUM(G11-G12)</f>
        <v>621.94</v>
      </c>
      <c r="H13" s="92">
        <f>SUM(H11-H12)</f>
        <v>2456.09</v>
      </c>
      <c r="I13" s="92">
        <f>SUM(I11-I12)</f>
        <v>2196.01</v>
      </c>
      <c r="J13" s="45">
        <f>ROUND(G15/(I15/4)*100-100,2)</f>
        <v>11.24</v>
      </c>
      <c r="K13" s="29"/>
      <c r="L13" s="28"/>
      <c r="M13" s="27" t="s">
        <v>55</v>
      </c>
      <c r="N13" s="45">
        <f aca="true" t="shared" si="1" ref="N13:N19">ROUND(Q13/R13*100-100,2)</f>
        <v>-73.14</v>
      </c>
      <c r="O13" s="44">
        <v>605.21</v>
      </c>
      <c r="P13" s="44">
        <v>202.31</v>
      </c>
      <c r="Q13" s="44">
        <v>216.86</v>
      </c>
      <c r="R13" s="44">
        <v>807.52</v>
      </c>
      <c r="S13" s="44">
        <v>794.88</v>
      </c>
      <c r="T13" s="45">
        <f t="shared" si="0"/>
        <v>21.89</v>
      </c>
    </row>
    <row r="14" spans="1:20" ht="18" customHeight="1">
      <c r="A14" s="25" t="s">
        <v>11</v>
      </c>
      <c r="B14" s="10" t="s">
        <v>2</v>
      </c>
      <c r="C14" s="10"/>
      <c r="D14" s="45">
        <f>ROUND(G14/H14*100-100,2)</f>
        <v>-49.23</v>
      </c>
      <c r="E14" s="66">
        <v>57.51</v>
      </c>
      <c r="F14" s="89">
        <v>26.09</v>
      </c>
      <c r="G14" s="92">
        <v>42.44</v>
      </c>
      <c r="H14" s="81">
        <v>83.6</v>
      </c>
      <c r="I14" s="44">
        <v>115.89</v>
      </c>
      <c r="J14" s="45"/>
      <c r="K14" s="16"/>
      <c r="L14" s="28"/>
      <c r="M14" s="27" t="s">
        <v>38</v>
      </c>
      <c r="N14" s="45">
        <f t="shared" si="1"/>
        <v>-75.09</v>
      </c>
      <c r="O14" s="44">
        <v>812.13</v>
      </c>
      <c r="P14" s="44">
        <v>332.66</v>
      </c>
      <c r="Q14" s="44">
        <v>285.12</v>
      </c>
      <c r="R14" s="44">
        <v>1144.79</v>
      </c>
      <c r="S14" s="44">
        <v>935.63</v>
      </c>
      <c r="T14" s="45">
        <f t="shared" si="0"/>
        <v>7.07</v>
      </c>
    </row>
    <row r="15" spans="1:20" ht="18" customHeight="1">
      <c r="A15" s="25" t="s">
        <v>12</v>
      </c>
      <c r="B15" s="10" t="s">
        <v>4</v>
      </c>
      <c r="C15" s="16"/>
      <c r="D15" s="45">
        <f aca="true" t="shared" si="2" ref="D15:D29">ROUND(G15/H15*100-100,2)</f>
        <v>-74.97</v>
      </c>
      <c r="E15" s="44">
        <f>SUM(E16:E23)</f>
        <v>1635.71</v>
      </c>
      <c r="F15" s="44">
        <f>SUM(F16:F23)</f>
        <v>601.45</v>
      </c>
      <c r="G15" s="44">
        <f>SUM(G16:G23)</f>
        <v>559.97</v>
      </c>
      <c r="H15" s="44">
        <f>SUM(H16:H23)</f>
        <v>2237.1600000000003</v>
      </c>
      <c r="I15" s="44">
        <f>SUM(I16:I23)</f>
        <v>2013.5099999999998</v>
      </c>
      <c r="J15" s="45" t="e">
        <f>ROUND(#REF!/(I17/4)*100-100,2)</f>
        <v>#REF!</v>
      </c>
      <c r="K15" s="16"/>
      <c r="L15" s="17"/>
      <c r="M15" s="27" t="s">
        <v>140</v>
      </c>
      <c r="N15" s="45">
        <f t="shared" si="1"/>
        <v>-76</v>
      </c>
      <c r="O15" s="44">
        <v>362.13</v>
      </c>
      <c r="P15" s="44">
        <v>130.18</v>
      </c>
      <c r="Q15" s="44">
        <v>118.16</v>
      </c>
      <c r="R15" s="44">
        <v>492.31</v>
      </c>
      <c r="S15" s="44">
        <v>441.44</v>
      </c>
      <c r="T15" s="61">
        <f t="shared" si="0"/>
        <v>-16.05</v>
      </c>
    </row>
    <row r="16" spans="1:20" ht="18" customHeight="1">
      <c r="A16" s="17"/>
      <c r="B16" s="10" t="s">
        <v>5</v>
      </c>
      <c r="C16" s="16" t="s">
        <v>28</v>
      </c>
      <c r="D16" s="45" t="e">
        <f>ROUND(#REF!/H16*100-100,2)</f>
        <v>#REF!</v>
      </c>
      <c r="E16" s="41">
        <v>9.76</v>
      </c>
      <c r="F16" s="66">
        <v>0.21</v>
      </c>
      <c r="G16" s="92">
        <v>24.81</v>
      </c>
      <c r="H16" s="81">
        <v>9.97</v>
      </c>
      <c r="I16" s="45">
        <v>-30.01</v>
      </c>
      <c r="J16" s="45">
        <f aca="true" t="shared" si="3" ref="J16:J24">ROUND(G18/(I18/4)*100-100,2)</f>
        <v>1.38</v>
      </c>
      <c r="K16" s="16"/>
      <c r="L16" s="28"/>
      <c r="M16" s="38" t="s">
        <v>112</v>
      </c>
      <c r="N16" s="61">
        <f t="shared" si="1"/>
        <v>-80.59</v>
      </c>
      <c r="O16" s="50">
        <v>65.03</v>
      </c>
      <c r="P16" s="50">
        <v>23.16</v>
      </c>
      <c r="Q16" s="50">
        <v>17.12</v>
      </c>
      <c r="R16" s="50">
        <v>88.19</v>
      </c>
      <c r="S16" s="50">
        <v>81.57</v>
      </c>
      <c r="T16" s="45">
        <f t="shared" si="0"/>
        <v>13.11</v>
      </c>
    </row>
    <row r="17" spans="1:20" ht="18" customHeight="1">
      <c r="A17" s="17"/>
      <c r="B17" s="10" t="s">
        <v>6</v>
      </c>
      <c r="C17" s="16" t="s">
        <v>27</v>
      </c>
      <c r="D17" s="45" t="e">
        <f>ROUND(#REF!/H17*100-100,2)</f>
        <v>#REF!</v>
      </c>
      <c r="E17" s="41">
        <v>442.72</v>
      </c>
      <c r="F17" s="66">
        <v>158.54</v>
      </c>
      <c r="G17" s="92">
        <v>153.69</v>
      </c>
      <c r="H17" s="81">
        <v>601.26</v>
      </c>
      <c r="I17" s="44">
        <v>542.71</v>
      </c>
      <c r="J17" s="45">
        <f t="shared" si="3"/>
        <v>5.8</v>
      </c>
      <c r="K17" s="16"/>
      <c r="L17" s="17"/>
      <c r="M17" s="27" t="s">
        <v>25</v>
      </c>
      <c r="N17" s="45">
        <f t="shared" si="1"/>
        <v>-74.84</v>
      </c>
      <c r="O17" s="44">
        <f>SUM(O13:O16)</f>
        <v>1844.5000000000002</v>
      </c>
      <c r="P17" s="44">
        <f>SUM(P13:P16)</f>
        <v>688.3100000000001</v>
      </c>
      <c r="Q17" s="46">
        <f>SUM(Q13:Q16)</f>
        <v>637.26</v>
      </c>
      <c r="R17" s="46">
        <f>SUM(R13:R16)</f>
        <v>2532.81</v>
      </c>
      <c r="S17" s="46">
        <f>SUM(S13:S16)</f>
        <v>2253.52</v>
      </c>
      <c r="T17" s="61">
        <f t="shared" si="0"/>
        <v>6.56</v>
      </c>
    </row>
    <row r="18" spans="1:20" ht="18" customHeight="1">
      <c r="A18" s="17"/>
      <c r="B18" s="10" t="s">
        <v>7</v>
      </c>
      <c r="C18" s="16" t="s">
        <v>8</v>
      </c>
      <c r="D18" s="45">
        <f t="shared" si="2"/>
        <v>-74.45</v>
      </c>
      <c r="E18" s="66">
        <v>206.37</v>
      </c>
      <c r="F18" s="44">
        <v>78.94</v>
      </c>
      <c r="G18" s="92">
        <v>72.91</v>
      </c>
      <c r="H18" s="81">
        <v>285.31</v>
      </c>
      <c r="I18" s="44">
        <v>287.67</v>
      </c>
      <c r="J18" s="45">
        <f t="shared" si="3"/>
        <v>-3.5</v>
      </c>
      <c r="K18" s="17"/>
      <c r="L18" s="17"/>
      <c r="M18" s="26" t="s">
        <v>58</v>
      </c>
      <c r="N18" s="60">
        <f t="shared" si="1"/>
        <v>-80.03</v>
      </c>
      <c r="O18" s="50">
        <v>58.18</v>
      </c>
      <c r="P18" s="44">
        <v>18.54</v>
      </c>
      <c r="Q18" s="44">
        <v>15.32</v>
      </c>
      <c r="R18" s="44">
        <v>76.72</v>
      </c>
      <c r="S18" s="44">
        <v>57.51</v>
      </c>
      <c r="T18" s="61">
        <f t="shared" si="0"/>
        <v>13.29</v>
      </c>
    </row>
    <row r="19" spans="1:20" ht="18" customHeight="1">
      <c r="A19" s="17"/>
      <c r="B19" s="10" t="s">
        <v>9</v>
      </c>
      <c r="C19" s="16" t="s">
        <v>22</v>
      </c>
      <c r="D19" s="45">
        <f t="shared" si="2"/>
        <v>-77.17</v>
      </c>
      <c r="E19" s="66">
        <v>234.42</v>
      </c>
      <c r="F19" s="44">
        <v>80.25</v>
      </c>
      <c r="G19" s="92">
        <v>71.83</v>
      </c>
      <c r="H19" s="81">
        <v>314.67</v>
      </c>
      <c r="I19" s="44">
        <v>271.56</v>
      </c>
      <c r="J19" s="45">
        <f t="shared" si="3"/>
        <v>1.06</v>
      </c>
      <c r="K19" s="16"/>
      <c r="L19" s="20"/>
      <c r="M19" s="30" t="s">
        <v>65</v>
      </c>
      <c r="N19" s="61">
        <f t="shared" si="1"/>
        <v>-74.68</v>
      </c>
      <c r="O19" s="51">
        <f>SUM(O17-O18)</f>
        <v>1786.3200000000002</v>
      </c>
      <c r="P19" s="51">
        <f>SUM(P17-P18)</f>
        <v>669.7700000000001</v>
      </c>
      <c r="Q19" s="51">
        <f>Q17-Q18</f>
        <v>621.9399999999999</v>
      </c>
      <c r="R19" s="51">
        <f>R17-R18</f>
        <v>2456.09</v>
      </c>
      <c r="S19" s="51">
        <f>S17-S18</f>
        <v>2196.0099999999998</v>
      </c>
      <c r="T19" s="43"/>
    </row>
    <row r="20" spans="1:20" ht="18" customHeight="1">
      <c r="A20" s="17"/>
      <c r="B20" s="10" t="s">
        <v>20</v>
      </c>
      <c r="C20" s="16" t="s">
        <v>23</v>
      </c>
      <c r="D20" s="45">
        <f t="shared" si="2"/>
        <v>-77.29</v>
      </c>
      <c r="E20" s="66">
        <v>391.28</v>
      </c>
      <c r="F20" s="44">
        <v>134.49</v>
      </c>
      <c r="G20" s="92">
        <v>119.39</v>
      </c>
      <c r="H20" s="81">
        <v>525.77</v>
      </c>
      <c r="I20" s="44">
        <v>494.9</v>
      </c>
      <c r="J20" s="45">
        <f t="shared" si="3"/>
        <v>10.49</v>
      </c>
      <c r="K20" s="16"/>
      <c r="L20" s="28" t="s">
        <v>1</v>
      </c>
      <c r="M20" s="27" t="s">
        <v>49</v>
      </c>
      <c r="N20" s="27"/>
      <c r="O20" s="27"/>
      <c r="P20" s="44"/>
      <c r="Q20" s="44"/>
      <c r="R20" s="44"/>
      <c r="S20" s="44"/>
      <c r="T20" s="44"/>
    </row>
    <row r="21" spans="1:20" ht="18" customHeight="1">
      <c r="A21" s="17"/>
      <c r="B21" s="10" t="s">
        <v>18</v>
      </c>
      <c r="C21" s="16" t="s">
        <v>63</v>
      </c>
      <c r="D21" s="45">
        <f t="shared" si="2"/>
        <v>-77.52</v>
      </c>
      <c r="E21" s="66">
        <v>209.83</v>
      </c>
      <c r="F21" s="44">
        <v>82.01</v>
      </c>
      <c r="G21" s="87">
        <v>65.6</v>
      </c>
      <c r="H21" s="81">
        <v>291.84</v>
      </c>
      <c r="I21" s="44">
        <v>259.64</v>
      </c>
      <c r="J21" s="45">
        <f>ROUND(G24/(I24/4)*100-100,2)</f>
        <v>-10.2</v>
      </c>
      <c r="K21" s="16"/>
      <c r="L21" s="17"/>
      <c r="M21" s="31" t="s">
        <v>129</v>
      </c>
      <c r="N21" s="31"/>
      <c r="O21" s="31"/>
      <c r="P21" s="44"/>
      <c r="Q21" s="44"/>
      <c r="R21" s="44"/>
      <c r="S21" s="44"/>
      <c r="T21" s="44"/>
    </row>
    <row r="22" spans="1:20" ht="18" customHeight="1">
      <c r="A22" s="17"/>
      <c r="B22" s="10" t="s">
        <v>19</v>
      </c>
      <c r="C22" s="16" t="s">
        <v>10</v>
      </c>
      <c r="D22" s="45">
        <f t="shared" si="2"/>
        <v>-75.2</v>
      </c>
      <c r="E22" s="66">
        <v>141.66</v>
      </c>
      <c r="F22" s="44">
        <v>67.38</v>
      </c>
      <c r="G22" s="87">
        <v>51.85</v>
      </c>
      <c r="H22" s="81">
        <v>209.04</v>
      </c>
      <c r="I22" s="44">
        <v>187.71</v>
      </c>
      <c r="J22" s="45">
        <f>ROUND(G25/(I25/4)*100-100,2)</f>
        <v>55.09</v>
      </c>
      <c r="K22" s="16"/>
      <c r="L22" s="17"/>
      <c r="M22" s="31" t="s">
        <v>57</v>
      </c>
      <c r="N22" s="31"/>
      <c r="O22" s="31"/>
      <c r="P22" s="44"/>
      <c r="Q22" s="44"/>
      <c r="R22" s="44"/>
      <c r="S22" s="44"/>
      <c r="T22" s="45">
        <f>ROUND(Q24/(S24/4)*100-100,2)</f>
        <v>-82.93</v>
      </c>
    </row>
    <row r="23" spans="1:20" ht="18" customHeight="1">
      <c r="A23" s="17"/>
      <c r="B23" s="10"/>
      <c r="C23" s="16" t="s">
        <v>137</v>
      </c>
      <c r="D23" s="45"/>
      <c r="E23" s="45">
        <v>-0.33</v>
      </c>
      <c r="F23" s="45">
        <v>-0.37</v>
      </c>
      <c r="G23" s="45">
        <v>-0.11</v>
      </c>
      <c r="H23" s="45">
        <v>-0.7</v>
      </c>
      <c r="I23" s="45">
        <v>-0.67</v>
      </c>
      <c r="J23" s="45"/>
      <c r="K23" s="16"/>
      <c r="L23" s="17"/>
      <c r="M23" s="31"/>
      <c r="N23" s="31"/>
      <c r="O23" s="31"/>
      <c r="P23" s="44"/>
      <c r="Q23" s="44"/>
      <c r="R23" s="44"/>
      <c r="S23" s="44"/>
      <c r="T23" s="45"/>
    </row>
    <row r="24" spans="1:20" ht="18" customHeight="1">
      <c r="A24" s="25" t="s">
        <v>13</v>
      </c>
      <c r="B24" s="10" t="s">
        <v>24</v>
      </c>
      <c r="C24" s="16"/>
      <c r="D24" s="45">
        <f t="shared" si="2"/>
        <v>-64.97</v>
      </c>
      <c r="E24" s="66">
        <v>33.22</v>
      </c>
      <c r="F24" s="44">
        <v>11.09</v>
      </c>
      <c r="G24" s="87">
        <v>15.52</v>
      </c>
      <c r="H24" s="81">
        <v>44.31</v>
      </c>
      <c r="I24" s="44">
        <v>69.13</v>
      </c>
      <c r="J24" s="45">
        <f t="shared" si="3"/>
        <v>9.49</v>
      </c>
      <c r="K24" s="16"/>
      <c r="L24" s="17"/>
      <c r="M24" s="27" t="s">
        <v>55</v>
      </c>
      <c r="N24" s="45">
        <f>ROUND(Q24/R24*100-100,2)</f>
        <v>-85.65</v>
      </c>
      <c r="O24" s="66">
        <v>7.76</v>
      </c>
      <c r="P24" s="44">
        <v>0.81</v>
      </c>
      <c r="Q24" s="44">
        <v>1.23</v>
      </c>
      <c r="R24" s="44">
        <v>8.57</v>
      </c>
      <c r="S24" s="48">
        <v>28.83</v>
      </c>
      <c r="T24" s="45">
        <f>ROUND(Q25/(S25/4)*100-100,2)</f>
        <v>507.76</v>
      </c>
    </row>
    <row r="25" spans="1:20" ht="18" customHeight="1">
      <c r="A25" s="25" t="s">
        <v>14</v>
      </c>
      <c r="B25" s="10" t="s">
        <v>106</v>
      </c>
      <c r="C25" s="16"/>
      <c r="D25" s="45">
        <f t="shared" si="2"/>
        <v>-65.58</v>
      </c>
      <c r="E25" s="44">
        <f>SUM(E13+E14-E15-E24)</f>
        <v>174.8999999999999</v>
      </c>
      <c r="F25" s="44">
        <f>+F13+F14-F15-F24</f>
        <v>83.31999999999996</v>
      </c>
      <c r="G25" s="44">
        <f>SUM(G13+G14-G15-G24)</f>
        <v>88.89000000000009</v>
      </c>
      <c r="H25" s="44">
        <f>SUM(H13+H14-H15-H24)</f>
        <v>258.21999999999974</v>
      </c>
      <c r="I25" s="44">
        <f>SUM(I13+I14-I15-I24)</f>
        <v>229.26000000000033</v>
      </c>
      <c r="J25" s="45"/>
      <c r="K25" s="16"/>
      <c r="L25" s="17"/>
      <c r="M25" s="27" t="s">
        <v>38</v>
      </c>
      <c r="N25" s="45">
        <f>ROUND(Q25/R25*100-100,2)</f>
        <v>-72.09</v>
      </c>
      <c r="O25" s="66">
        <v>55.79</v>
      </c>
      <c r="P25" s="66">
        <v>39.59</v>
      </c>
      <c r="Q25" s="66">
        <v>26.62</v>
      </c>
      <c r="R25" s="66">
        <v>95.38</v>
      </c>
      <c r="S25" s="44">
        <v>17.52</v>
      </c>
      <c r="T25" s="45">
        <f>ROUND(Q26/(S26/4)*100-100,2)</f>
        <v>10.04</v>
      </c>
    </row>
    <row r="26" spans="1:20" ht="18" customHeight="1">
      <c r="A26" s="25" t="s">
        <v>15</v>
      </c>
      <c r="B26" s="10" t="s">
        <v>32</v>
      </c>
      <c r="C26" s="16"/>
      <c r="D26" s="45">
        <f t="shared" si="2"/>
        <v>-71.89</v>
      </c>
      <c r="E26" s="66">
        <v>91.94</v>
      </c>
      <c r="F26" s="44">
        <v>32.67</v>
      </c>
      <c r="G26" s="87">
        <v>35.03</v>
      </c>
      <c r="H26" s="81">
        <v>124.61</v>
      </c>
      <c r="I26" s="44">
        <v>127.97</v>
      </c>
      <c r="J26" s="45">
        <f>ROUND(G28/(I28/4)*100-100,2)</f>
        <v>51.36</v>
      </c>
      <c r="K26" s="16"/>
      <c r="L26" s="17"/>
      <c r="M26" s="27" t="s">
        <v>140</v>
      </c>
      <c r="N26" s="45">
        <f>ROUND(Q26/R26*100-100,2)</f>
        <v>-64.95</v>
      </c>
      <c r="O26" s="44">
        <v>43.9</v>
      </c>
      <c r="P26" s="44">
        <v>22.5</v>
      </c>
      <c r="Q26" s="44">
        <v>23.27</v>
      </c>
      <c r="R26" s="44">
        <v>66.4</v>
      </c>
      <c r="S26" s="44">
        <v>84.59</v>
      </c>
      <c r="T26" s="45">
        <f>ROUND(Q27/(S27/4)*100-100,2)</f>
        <v>205.45</v>
      </c>
    </row>
    <row r="27" spans="1:20" ht="18" customHeight="1">
      <c r="A27" s="25" t="s">
        <v>16</v>
      </c>
      <c r="B27" s="10" t="s">
        <v>87</v>
      </c>
      <c r="C27" s="16"/>
      <c r="D27" s="45"/>
      <c r="E27" s="45"/>
      <c r="F27" s="44"/>
      <c r="G27" s="87"/>
      <c r="H27" s="65"/>
      <c r="I27" s="44"/>
      <c r="J27" s="45">
        <f>ROUND(G29/(I29/4)*100-100,2)</f>
        <v>124.37</v>
      </c>
      <c r="K27" s="16"/>
      <c r="L27" s="17"/>
      <c r="M27" s="38" t="s">
        <v>112</v>
      </c>
      <c r="N27" s="45">
        <f>ROUND(Q27/R27*100-100,2)</f>
        <v>-32.21</v>
      </c>
      <c r="O27" s="50">
        <v>9.5</v>
      </c>
      <c r="P27" s="50">
        <v>5.99</v>
      </c>
      <c r="Q27" s="50">
        <v>10.5</v>
      </c>
      <c r="R27" s="50">
        <v>15.49</v>
      </c>
      <c r="S27" s="50">
        <v>13.75</v>
      </c>
      <c r="T27" s="62">
        <f>ROUND(Q28/(S28/4)*100-100,2)</f>
        <v>70.35</v>
      </c>
    </row>
    <row r="28" spans="1:20" ht="18" customHeight="1">
      <c r="A28" s="25"/>
      <c r="B28" s="39" t="s">
        <v>88</v>
      </c>
      <c r="C28" s="16"/>
      <c r="D28" s="45">
        <f t="shared" si="2"/>
        <v>-52.55</v>
      </c>
      <c r="E28" s="80">
        <v>9.37</v>
      </c>
      <c r="F28" s="44">
        <v>3.55</v>
      </c>
      <c r="G28" s="87">
        <v>6.13</v>
      </c>
      <c r="H28" s="46">
        <v>12.92</v>
      </c>
      <c r="I28" s="44">
        <v>16.2</v>
      </c>
      <c r="J28" s="45">
        <f>ROUND(G30/(I30/4)*100-100,2)</f>
        <v>151.76</v>
      </c>
      <c r="K28" s="16"/>
      <c r="L28" s="17"/>
      <c r="M28" s="27" t="s">
        <v>139</v>
      </c>
      <c r="N28" s="62">
        <f>ROUND(Q28/R28*100-100,2)</f>
        <v>-66.84</v>
      </c>
      <c r="O28" s="50">
        <f>SUM(O24:O27)</f>
        <v>116.94999999999999</v>
      </c>
      <c r="P28" s="50">
        <f>SUM(P24:P27)</f>
        <v>68.89</v>
      </c>
      <c r="Q28" s="50">
        <f>SUM(Q24:Q27)</f>
        <v>61.620000000000005</v>
      </c>
      <c r="R28" s="50">
        <f>SUM(R24:R27)</f>
        <v>185.84</v>
      </c>
      <c r="S28" s="50">
        <f>SUM(S24:S27)</f>
        <v>144.69</v>
      </c>
      <c r="T28" s="43"/>
    </row>
    <row r="29" spans="1:20" ht="18" customHeight="1">
      <c r="A29" s="25" t="s">
        <v>17</v>
      </c>
      <c r="B29" s="10" t="s">
        <v>105</v>
      </c>
      <c r="C29" s="16"/>
      <c r="D29" s="45">
        <f t="shared" si="2"/>
        <v>-60.45</v>
      </c>
      <c r="E29" s="44">
        <f>SUM(E25-E26-E28)</f>
        <v>73.58999999999989</v>
      </c>
      <c r="F29" s="44">
        <f>SUM(F25-F26-F28)</f>
        <v>47.099999999999966</v>
      </c>
      <c r="G29" s="44">
        <f>SUM(G25-G26-G28)</f>
        <v>47.73000000000008</v>
      </c>
      <c r="H29" s="44">
        <f>SUM(H25-H26-H28)</f>
        <v>120.68999999999973</v>
      </c>
      <c r="I29" s="44">
        <f>SUM(I25-I26-I28)</f>
        <v>85.09000000000033</v>
      </c>
      <c r="J29" s="45"/>
      <c r="K29" s="16"/>
      <c r="L29" s="28"/>
      <c r="M29" s="27" t="s">
        <v>145</v>
      </c>
      <c r="N29" s="54"/>
      <c r="O29" s="101">
        <v>2.9</v>
      </c>
      <c r="P29" s="101">
        <v>0.13</v>
      </c>
      <c r="Q29" s="102">
        <v>0</v>
      </c>
      <c r="R29" s="101">
        <v>3.03</v>
      </c>
      <c r="S29" s="102">
        <v>0</v>
      </c>
      <c r="T29" s="45">
        <f>ROUND(Q32/(S32/4)*100-100,2)</f>
        <v>-10.2</v>
      </c>
    </row>
    <row r="30" spans="1:20" ht="18" customHeight="1">
      <c r="A30" s="25" t="s">
        <v>82</v>
      </c>
      <c r="B30" s="10" t="s">
        <v>60</v>
      </c>
      <c r="C30" s="16"/>
      <c r="D30" s="45" t="e">
        <f>ROUND(G30/#REF!*100-100,2)</f>
        <v>#REF!</v>
      </c>
      <c r="E30" s="44">
        <v>6.5</v>
      </c>
      <c r="F30" s="66">
        <v>4.56</v>
      </c>
      <c r="G30" s="87">
        <v>5.35</v>
      </c>
      <c r="H30" s="81">
        <v>11.06</v>
      </c>
      <c r="I30" s="44">
        <v>8.5</v>
      </c>
      <c r="J30" s="45">
        <f>ROUND(G32/(I32/4)*100-100,2)</f>
        <v>121.33</v>
      </c>
      <c r="K30" s="16"/>
      <c r="L30" s="28"/>
      <c r="M30" s="27" t="s">
        <v>29</v>
      </c>
      <c r="N30" s="54"/>
      <c r="O30" s="46">
        <f>SUM(O28-O29)</f>
        <v>114.04999999999998</v>
      </c>
      <c r="P30" s="46">
        <f>SUM(P28-P29)</f>
        <v>68.76</v>
      </c>
      <c r="Q30" s="46">
        <f>SUM(Q28-Q29)</f>
        <v>61.620000000000005</v>
      </c>
      <c r="R30" s="43">
        <f>SUM(R28-R29)</f>
        <v>182.81</v>
      </c>
      <c r="S30" s="44">
        <f>SUM(S28-S29)</f>
        <v>144.69</v>
      </c>
      <c r="T30" s="46"/>
    </row>
    <row r="31" spans="1:20" ht="18" customHeight="1">
      <c r="A31" s="25" t="s">
        <v>83</v>
      </c>
      <c r="B31" s="39" t="s">
        <v>136</v>
      </c>
      <c r="C31" s="16"/>
      <c r="D31" s="45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54"/>
      <c r="K31" s="16"/>
      <c r="L31" s="28"/>
      <c r="M31" s="27" t="s">
        <v>46</v>
      </c>
      <c r="N31" s="27"/>
      <c r="O31" s="27"/>
      <c r="P31" s="44"/>
      <c r="Q31" s="44"/>
      <c r="R31" s="44"/>
      <c r="S31" s="44"/>
      <c r="T31" s="45">
        <f>ROUND(Q34/(S34/4)*100-100,2)</f>
        <v>-31.58</v>
      </c>
    </row>
    <row r="32" spans="1:20" ht="18" customHeight="1">
      <c r="A32" s="25" t="s">
        <v>81</v>
      </c>
      <c r="B32" s="10" t="s">
        <v>97</v>
      </c>
      <c r="C32" s="16"/>
      <c r="D32" s="45" t="e">
        <f>ROUND(G32/H31*100-100,2)</f>
        <v>#DIV/0!</v>
      </c>
      <c r="E32" s="44">
        <f>+E29-E30</f>
        <v>67.08999999999989</v>
      </c>
      <c r="F32" s="44">
        <f>+F29-F30</f>
        <v>42.539999999999964</v>
      </c>
      <c r="G32" s="44">
        <f>+G29-G30</f>
        <v>42.38000000000008</v>
      </c>
      <c r="H32" s="44">
        <f>+H29-H30</f>
        <v>109.62999999999973</v>
      </c>
      <c r="I32" s="44">
        <f>+I29-I30</f>
        <v>76.59000000000033</v>
      </c>
      <c r="J32" s="55"/>
      <c r="K32" s="10"/>
      <c r="L32" s="17"/>
      <c r="M32" s="27" t="s">
        <v>47</v>
      </c>
      <c r="N32" s="45" t="e">
        <f>ROUND(Q32/#REF!*100-100,2)</f>
        <v>#REF!</v>
      </c>
      <c r="O32" s="46">
        <v>33.22</v>
      </c>
      <c r="P32" s="44">
        <v>11.09</v>
      </c>
      <c r="Q32" s="46">
        <v>15.52</v>
      </c>
      <c r="R32" s="46">
        <v>44.31</v>
      </c>
      <c r="S32" s="44">
        <v>69.13</v>
      </c>
      <c r="T32" s="62">
        <f>ROUND(Q35/(S35/4)*100-100,2)</f>
        <v>124.37</v>
      </c>
    </row>
    <row r="33" spans="1:20" ht="18" customHeight="1">
      <c r="A33" s="25" t="s">
        <v>84</v>
      </c>
      <c r="B33" s="10" t="s">
        <v>51</v>
      </c>
      <c r="C33" s="16"/>
      <c r="D33" s="54"/>
      <c r="E33" s="54"/>
      <c r="F33" s="44"/>
      <c r="G33" s="85"/>
      <c r="H33" s="65"/>
      <c r="I33" s="29"/>
      <c r="J33" s="54"/>
      <c r="K33" s="10"/>
      <c r="L33" s="17"/>
      <c r="M33" s="27" t="s">
        <v>86</v>
      </c>
      <c r="N33" s="63"/>
      <c r="P33" s="44"/>
      <c r="Q33" s="44"/>
      <c r="R33" s="44"/>
      <c r="S33" s="44"/>
      <c r="T33" s="43"/>
    </row>
    <row r="34" spans="1:20" ht="18" customHeight="1">
      <c r="A34" s="17"/>
      <c r="B34" s="10" t="s">
        <v>52</v>
      </c>
      <c r="C34" s="16"/>
      <c r="D34" s="54"/>
      <c r="E34" s="44">
        <v>93.04</v>
      </c>
      <c r="F34" s="44">
        <v>93.04</v>
      </c>
      <c r="G34" s="44">
        <v>93.04</v>
      </c>
      <c r="H34" s="44">
        <v>93.04</v>
      </c>
      <c r="I34" s="44">
        <v>93.04</v>
      </c>
      <c r="J34" s="54"/>
      <c r="K34" s="16"/>
      <c r="M34" s="26" t="s">
        <v>48</v>
      </c>
      <c r="N34" s="45" t="e">
        <f>ROUND(Q34/R33*100-100,2)</f>
        <v>#DIV/0!</v>
      </c>
      <c r="O34" s="79">
        <v>7.24</v>
      </c>
      <c r="P34" s="50">
        <v>10.57</v>
      </c>
      <c r="Q34" s="61">
        <v>-1.63</v>
      </c>
      <c r="R34" s="50">
        <v>17.81</v>
      </c>
      <c r="S34" s="61">
        <v>-9.53</v>
      </c>
      <c r="T34" s="44"/>
    </row>
    <row r="35" spans="1:20" ht="18" customHeight="1">
      <c r="A35" s="25" t="s">
        <v>50</v>
      </c>
      <c r="B35" s="33" t="s">
        <v>64</v>
      </c>
      <c r="C35" s="16"/>
      <c r="D35" s="54"/>
      <c r="E35" s="54"/>
      <c r="F35" s="47"/>
      <c r="G35" s="46"/>
      <c r="H35" s="46"/>
      <c r="I35" s="44"/>
      <c r="J35" s="56"/>
      <c r="K35" s="16"/>
      <c r="L35" s="103"/>
      <c r="M35" s="40" t="s">
        <v>130</v>
      </c>
      <c r="N35" s="62">
        <f>ROUND(Q35/R34*100-100,2)</f>
        <v>168</v>
      </c>
      <c r="O35" s="50">
        <f>SUM(O30-O32-O34)</f>
        <v>73.58999999999999</v>
      </c>
      <c r="P35" s="50">
        <f>SUM(P30-P32-P34)</f>
        <v>47.1</v>
      </c>
      <c r="Q35" s="50">
        <f>SUM(Q30-Q32-Q34)</f>
        <v>47.73000000000001</v>
      </c>
      <c r="R35" s="50">
        <f>SUM(R30-R32-R34)</f>
        <v>120.69</v>
      </c>
      <c r="S35" s="50">
        <f>SUM(S30-S32-S34)</f>
        <v>85.09</v>
      </c>
      <c r="T35" s="44"/>
    </row>
    <row r="36" spans="1:20" ht="18" customHeight="1">
      <c r="A36" s="25"/>
      <c r="B36" s="39" t="s">
        <v>95</v>
      </c>
      <c r="C36" s="16"/>
      <c r="D36" s="54"/>
      <c r="E36" s="47">
        <v>0</v>
      </c>
      <c r="F36" s="47">
        <v>0</v>
      </c>
      <c r="G36" s="47">
        <v>0</v>
      </c>
      <c r="H36" s="47">
        <v>659.05</v>
      </c>
      <c r="I36" s="47">
        <v>688.69</v>
      </c>
      <c r="J36" s="45"/>
      <c r="K36" s="16"/>
      <c r="L36" s="17"/>
      <c r="M36" s="38"/>
      <c r="N36" s="38"/>
      <c r="O36" s="38"/>
      <c r="P36" s="44"/>
      <c r="Q36" s="44"/>
      <c r="R36" s="45"/>
      <c r="S36" s="44"/>
      <c r="T36" s="45">
        <f>ROUND(Q39/S39*100-100,2)</f>
        <v>0</v>
      </c>
    </row>
    <row r="37" spans="1:20" ht="18" customHeight="1">
      <c r="A37" s="25" t="s">
        <v>101</v>
      </c>
      <c r="B37" s="10" t="s">
        <v>96</v>
      </c>
      <c r="C37" s="16"/>
      <c r="D37" s="45"/>
      <c r="E37" s="45"/>
      <c r="F37" s="44"/>
      <c r="G37" s="46"/>
      <c r="H37" s="84"/>
      <c r="I37" s="47"/>
      <c r="J37" s="56"/>
      <c r="K37" s="10"/>
      <c r="L37" s="28" t="s">
        <v>3</v>
      </c>
      <c r="M37" s="27" t="s">
        <v>30</v>
      </c>
      <c r="N37" s="27"/>
      <c r="O37" s="27"/>
      <c r="P37" s="44"/>
      <c r="Q37" s="44"/>
      <c r="R37" s="44"/>
      <c r="S37" s="44"/>
      <c r="T37" s="45">
        <f>ROUND(Q40/S40*100-100,2)</f>
        <v>0</v>
      </c>
    </row>
    <row r="38" spans="1:20" ht="18" customHeight="1">
      <c r="A38" s="17"/>
      <c r="B38" s="10" t="s">
        <v>53</v>
      </c>
      <c r="C38" s="16"/>
      <c r="D38" s="45" t="e">
        <f>ROUND(G38/H37*100-100,2)</f>
        <v>#DIV/0!</v>
      </c>
      <c r="E38" s="44">
        <f>ROUND(E32/E34*10,2)</f>
        <v>7.21</v>
      </c>
      <c r="F38" s="44">
        <f>ROUND(F32/F34*10,2)</f>
        <v>4.57</v>
      </c>
      <c r="G38" s="44">
        <f>ROUND(G32/G34*10,2)-0.01</f>
        <v>4.55</v>
      </c>
      <c r="H38" s="44">
        <f>ROUND(H32/H34*10,2)</f>
        <v>11.78</v>
      </c>
      <c r="I38" s="44">
        <f>ROUND(I32/I34*10,2)</f>
        <v>8.23</v>
      </c>
      <c r="J38" s="57"/>
      <c r="K38" s="29"/>
      <c r="L38" s="17"/>
      <c r="M38" s="27" t="s">
        <v>54</v>
      </c>
      <c r="N38" s="27"/>
      <c r="O38" s="27"/>
      <c r="P38" s="44"/>
      <c r="Q38" s="44"/>
      <c r="R38" s="44"/>
      <c r="S38" s="44"/>
      <c r="T38" s="45">
        <f>ROUND(Q41/S41*100-100,2)</f>
        <v>0</v>
      </c>
    </row>
    <row r="39" spans="1:20" ht="18" customHeight="1">
      <c r="A39" s="25" t="s">
        <v>102</v>
      </c>
      <c r="B39" s="10" t="s">
        <v>42</v>
      </c>
      <c r="C39" s="16"/>
      <c r="D39" s="54"/>
      <c r="E39" s="54"/>
      <c r="F39" s="44"/>
      <c r="G39" s="46"/>
      <c r="H39" s="65"/>
      <c r="I39" s="47"/>
      <c r="J39" s="58"/>
      <c r="K39" s="29"/>
      <c r="L39" s="17"/>
      <c r="M39" s="27" t="s">
        <v>55</v>
      </c>
      <c r="N39" s="45" t="e">
        <f>ROUND(Q39/R38*100-100,2)</f>
        <v>#DIV/0!</v>
      </c>
      <c r="O39" s="66">
        <v>434.25</v>
      </c>
      <c r="P39" s="44">
        <v>489.46</v>
      </c>
      <c r="Q39" s="44">
        <v>496.62</v>
      </c>
      <c r="R39" s="44">
        <v>489.46</v>
      </c>
      <c r="S39" s="44">
        <v>496.62</v>
      </c>
      <c r="T39" s="45">
        <f>ROUND(Q42/S42*100-100,2)</f>
        <v>0</v>
      </c>
    </row>
    <row r="40" spans="1:20" ht="14.25" customHeight="1">
      <c r="A40" s="17"/>
      <c r="B40" s="10" t="s">
        <v>43</v>
      </c>
      <c r="C40" s="16"/>
      <c r="D40" s="54"/>
      <c r="E40" s="48" t="s">
        <v>111</v>
      </c>
      <c r="F40" s="48" t="s">
        <v>131</v>
      </c>
      <c r="G40" s="85" t="s">
        <v>85</v>
      </c>
      <c r="H40" s="85" t="s">
        <v>131</v>
      </c>
      <c r="I40" s="48" t="s">
        <v>85</v>
      </c>
      <c r="J40" s="61"/>
      <c r="K40" s="17"/>
      <c r="L40" s="17"/>
      <c r="M40" s="27" t="s">
        <v>38</v>
      </c>
      <c r="N40" s="45">
        <f>ROUND(Q40/R39*100-100,2)</f>
        <v>48.97</v>
      </c>
      <c r="O40" s="66">
        <v>732.06</v>
      </c>
      <c r="P40" s="44">
        <v>748.2</v>
      </c>
      <c r="Q40" s="44">
        <v>729.16</v>
      </c>
      <c r="R40" s="44">
        <v>748.2</v>
      </c>
      <c r="S40" s="44">
        <v>729.16</v>
      </c>
      <c r="T40" s="62">
        <f>ROUND(Q43/S43*100-100,2)</f>
        <v>0</v>
      </c>
    </row>
    <row r="41" spans="1:20" ht="13.5" customHeight="1">
      <c r="A41" s="17"/>
      <c r="B41" s="10" t="s">
        <v>44</v>
      </c>
      <c r="C41" s="16"/>
      <c r="D41" s="54"/>
      <c r="E41" s="49">
        <v>0.5575</v>
      </c>
      <c r="F41" s="49">
        <v>0.5585</v>
      </c>
      <c r="G41" s="86">
        <v>0.5513</v>
      </c>
      <c r="H41" s="49">
        <v>0.5585</v>
      </c>
      <c r="I41" s="49">
        <v>0.5513</v>
      </c>
      <c r="J41" s="41"/>
      <c r="K41" s="10"/>
      <c r="L41" s="17"/>
      <c r="M41" s="27" t="s">
        <v>140</v>
      </c>
      <c r="N41" s="45">
        <f>ROUND(Q41/R40*100-100,2)</f>
        <v>-28.2</v>
      </c>
      <c r="O41" s="66">
        <v>468.24</v>
      </c>
      <c r="P41" s="44">
        <v>469.72</v>
      </c>
      <c r="Q41" s="44">
        <v>537.22</v>
      </c>
      <c r="R41" s="44">
        <v>469.72</v>
      </c>
      <c r="S41" s="44">
        <v>537.22</v>
      </c>
      <c r="T41" s="10"/>
    </row>
    <row r="42" spans="1:20" ht="13.5" customHeight="1">
      <c r="A42" s="20"/>
      <c r="B42" s="9"/>
      <c r="C42" s="21"/>
      <c r="D42" s="60"/>
      <c r="E42" s="60"/>
      <c r="F42" s="94"/>
      <c r="G42" s="88"/>
      <c r="H42" s="21"/>
      <c r="I42" s="32"/>
      <c r="J42" s="26"/>
      <c r="K42" s="10"/>
      <c r="L42" s="19"/>
      <c r="M42" s="38" t="s">
        <v>112</v>
      </c>
      <c r="N42" s="45">
        <f>ROUND(Q42/R41*100-100,2)</f>
        <v>-73.3</v>
      </c>
      <c r="O42" s="50">
        <v>122.8</v>
      </c>
      <c r="P42" s="50">
        <v>120.75</v>
      </c>
      <c r="Q42" s="50">
        <v>125.42</v>
      </c>
      <c r="R42" s="50">
        <v>120.75</v>
      </c>
      <c r="S42" s="50">
        <v>125.42</v>
      </c>
      <c r="T42" s="33"/>
    </row>
    <row r="43" spans="1:20" ht="13.5" customHeight="1">
      <c r="A43" s="10"/>
      <c r="B43" s="10"/>
      <c r="C43" s="10"/>
      <c r="D43" s="98"/>
      <c r="E43" s="98"/>
      <c r="F43" s="99"/>
      <c r="G43" s="100"/>
      <c r="H43" s="10"/>
      <c r="I43" s="100"/>
      <c r="J43" s="26"/>
      <c r="K43" s="10"/>
      <c r="L43" s="20"/>
      <c r="M43" s="30" t="s">
        <v>29</v>
      </c>
      <c r="N43" s="62">
        <f>ROUND(Q43/R42*100-100,2)</f>
        <v>1463.91</v>
      </c>
      <c r="O43" s="50">
        <f>SUM(O39:O42)</f>
        <v>1757.35</v>
      </c>
      <c r="P43" s="50">
        <f>SUM(P39:P42)</f>
        <v>1828.13</v>
      </c>
      <c r="Q43" s="50">
        <f>SUM(Q39:Q42)</f>
        <v>1888.42</v>
      </c>
      <c r="R43" s="50">
        <f>SUM(R39:R42)</f>
        <v>1828.13</v>
      </c>
      <c r="S43" s="50">
        <f>SUM(S39:S42)</f>
        <v>1888.42</v>
      </c>
      <c r="T43" s="96"/>
    </row>
    <row r="44" spans="11:21" ht="12" customHeight="1">
      <c r="K44" s="10"/>
      <c r="L44" s="19" t="s">
        <v>56</v>
      </c>
      <c r="M44" s="122" t="s">
        <v>61</v>
      </c>
      <c r="N44" s="122"/>
      <c r="O44" s="122"/>
      <c r="P44" s="122"/>
      <c r="Q44" s="122"/>
      <c r="R44" s="122"/>
      <c r="S44" s="123"/>
      <c r="T44" s="33"/>
      <c r="U44" s="17"/>
    </row>
    <row r="45" spans="1:20" ht="13.5" customHeight="1">
      <c r="A45" s="69"/>
      <c r="B45" s="70"/>
      <c r="C45" s="71"/>
      <c r="D45" s="71"/>
      <c r="E45" s="71"/>
      <c r="F45" s="71"/>
      <c r="G45" s="71"/>
      <c r="K45" s="10"/>
      <c r="L45" s="19" t="s">
        <v>138</v>
      </c>
      <c r="M45" s="33" t="s">
        <v>142</v>
      </c>
      <c r="N45" s="33"/>
      <c r="O45" s="33"/>
      <c r="P45" s="33"/>
      <c r="Q45" s="33"/>
      <c r="R45" s="33"/>
      <c r="S45" s="96"/>
      <c r="T45" s="10"/>
    </row>
    <row r="46" spans="2:21" ht="13.5" customHeight="1">
      <c r="B46" s="72"/>
      <c r="C46" s="70"/>
      <c r="D46" s="71"/>
      <c r="E46" s="71"/>
      <c r="F46" s="73"/>
      <c r="G46" s="74"/>
      <c r="L46" s="95" t="s">
        <v>62</v>
      </c>
      <c r="M46" s="97" t="s">
        <v>135</v>
      </c>
      <c r="N46" s="97"/>
      <c r="O46" s="97"/>
      <c r="P46" s="97"/>
      <c r="Q46" s="97"/>
      <c r="R46" s="97"/>
      <c r="S46" s="104"/>
      <c r="T46" s="10"/>
      <c r="U46" s="17"/>
    </row>
    <row r="47" spans="2:20" ht="13.5" customHeight="1">
      <c r="B47" s="75"/>
      <c r="C47" s="70"/>
      <c r="D47" s="71"/>
      <c r="E47" s="71"/>
      <c r="F47" s="73"/>
      <c r="G47" s="74"/>
      <c r="L47" s="10"/>
      <c r="M47" s="10"/>
      <c r="N47" s="10"/>
      <c r="O47" s="10"/>
      <c r="P47" s="10"/>
      <c r="Q47" s="10"/>
      <c r="R47" s="10"/>
      <c r="S47" s="10"/>
      <c r="T47" s="10"/>
    </row>
    <row r="48" spans="2:19" ht="13.5" customHeight="1">
      <c r="B48" s="75"/>
      <c r="C48" s="71"/>
      <c r="D48" s="71"/>
      <c r="E48" s="71"/>
      <c r="F48" s="73"/>
      <c r="H48" s="10"/>
      <c r="L48" s="10"/>
      <c r="N48" s="10"/>
      <c r="O48" s="10"/>
      <c r="P48" s="10"/>
      <c r="Q48" s="10"/>
      <c r="R48" s="10"/>
      <c r="S48" s="10" t="s">
        <v>94</v>
      </c>
    </row>
    <row r="49" spans="2:19" ht="12.75" customHeight="1">
      <c r="B49" s="72"/>
      <c r="C49" s="71"/>
      <c r="D49" s="71"/>
      <c r="E49" s="71"/>
      <c r="F49" s="71"/>
      <c r="G49" s="71"/>
      <c r="K49" s="10"/>
      <c r="L49" s="10"/>
      <c r="N49" s="10"/>
      <c r="O49" s="10"/>
      <c r="P49" s="10"/>
      <c r="Q49" s="10"/>
      <c r="R49" s="10"/>
      <c r="S49" s="10"/>
    </row>
    <row r="50" spans="1:12" ht="13.5" customHeight="1">
      <c r="A50" s="34"/>
      <c r="B50" s="8"/>
      <c r="L50" s="10"/>
    </row>
    <row r="51" spans="1:12" ht="13.5" customHeight="1">
      <c r="A51" s="34"/>
      <c r="B51" s="8"/>
      <c r="L51" s="10"/>
    </row>
    <row r="52" ht="10.5" customHeight="1"/>
    <row r="53" spans="1:2" ht="13.5" customHeight="1">
      <c r="A53" s="34"/>
      <c r="B53" s="35"/>
    </row>
    <row r="54" ht="13.5" customHeight="1"/>
    <row r="55" spans="13:16" ht="13.5" customHeight="1">
      <c r="M55" s="35"/>
      <c r="N55" s="35"/>
      <c r="O55" s="35"/>
      <c r="P55" s="35"/>
    </row>
    <row r="56" ht="13.5" customHeight="1"/>
    <row r="57" ht="13.5" customHeight="1"/>
    <row r="58" ht="13.5" customHeight="1"/>
    <row r="59" ht="13.5" customHeight="1"/>
  </sheetData>
  <sheetProtection password="CEB8" sheet="1" objects="1" scenarios="1"/>
  <mergeCells count="3">
    <mergeCell ref="M44:S44"/>
    <mergeCell ref="A2:I2"/>
    <mergeCell ref="L2:S2"/>
  </mergeCells>
  <printOptions horizontalCentered="1" verticalCentered="1"/>
  <pageMargins left="0" right="0" top="0" bottom="0" header="0" footer="0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typest-4</dc:creator>
  <cp:keywords/>
  <dc:description/>
  <cp:lastModifiedBy>viren</cp:lastModifiedBy>
  <cp:lastPrinted>2005-05-02T11:50:19Z</cp:lastPrinted>
  <dcterms:created xsi:type="dcterms:W3CDTF">2000-05-05T10:00:49Z</dcterms:created>
  <dcterms:modified xsi:type="dcterms:W3CDTF">2005-05-04T08:39:45Z</dcterms:modified>
  <cp:category/>
  <cp:version/>
  <cp:contentType/>
  <cp:contentStatus/>
</cp:coreProperties>
</file>